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2 JIA Publication\Output tables\test MM\IPE Contents and DL Tables - Final Checks\Data Downloads\"/>
    </mc:Choice>
  </mc:AlternateContent>
  <xr:revisionPtr revIDLastSave="0" documentId="13_ncr:1_{5D55EAB7-1E78-4387-890C-E2C754595F9F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1" r:id="rId1"/>
    <sheet name="Table 10.1" sheetId="180" r:id="rId2"/>
    <sheet name="Table 10.2" sheetId="181" r:id="rId3"/>
    <sheet name="Table 10.3" sheetId="182" r:id="rId4"/>
    <sheet name="Table 10.4" sheetId="183" r:id="rId5"/>
    <sheet name="Table 10.5" sheetId="184" r:id="rId6"/>
    <sheet name="Table 10.6" sheetId="185" r:id="rId7"/>
    <sheet name="Table 10.7" sheetId="186" r:id="rId8"/>
    <sheet name="Table 10.8" sheetId="187" r:id="rId9"/>
    <sheet name="Table 10.9" sheetId="188" r:id="rId10"/>
    <sheet name="Table 10.10" sheetId="189" r:id="rId11"/>
    <sheet name="Table 10.11" sheetId="190" r:id="rId12"/>
    <sheet name="Table 10.12" sheetId="191" r:id="rId13"/>
    <sheet name="Table 10.13" sheetId="192" r:id="rId14"/>
    <sheet name="Table 10.14" sheetId="193" r:id="rId15"/>
    <sheet name="Table 10.15" sheetId="194" r:id="rId16"/>
    <sheet name="Table 10.16" sheetId="195" r:id="rId17"/>
    <sheet name="Table 10.17" sheetId="196" r:id="rId18"/>
    <sheet name="Table 10.18" sheetId="197" r:id="rId19"/>
    <sheet name="Table 10.19" sheetId="198" r:id="rId20"/>
    <sheet name="Table 10.20" sheetId="199" r:id="rId21"/>
    <sheet name="Table 10.21" sheetId="200" r:id="rId22"/>
    <sheet name="Table 10.22" sheetId="201" r:id="rId23"/>
    <sheet name="Table 10.23" sheetId="202" r:id="rId24"/>
    <sheet name="Table 10.24" sheetId="203" r:id="rId25"/>
    <sheet name="Table 10.25" sheetId="204" r:id="rId26"/>
    <sheet name="Table 10.26" sheetId="205" r:id="rId27"/>
    <sheet name="Table 10.27" sheetId="206" r:id="rId28"/>
    <sheet name="Table 10.28" sheetId="207" r:id="rId29"/>
    <sheet name="Table 10.29" sheetId="208" r:id="rId30"/>
    <sheet name="Table 10.30" sheetId="209" r:id="rId31"/>
    <sheet name="Table 10.31" sheetId="210" r:id="rId32"/>
    <sheet name="Table 10.32" sheetId="211" r:id="rId33"/>
    <sheet name="Table 10.33" sheetId="212" r:id="rId34"/>
    <sheet name="Table 10.34" sheetId="213" r:id="rId35"/>
    <sheet name="Table 10.35" sheetId="214" r:id="rId36"/>
    <sheet name="Table 10.36" sheetId="215" r:id="rId37"/>
    <sheet name="Table 10.37" sheetId="216" r:id="rId38"/>
    <sheet name="Table 10.38" sheetId="217" r:id="rId39"/>
    <sheet name="Table 10.39" sheetId="218" r:id="rId40"/>
    <sheet name="Table 10.40" sheetId="219" r:id="rId41"/>
    <sheet name="Table 10.41" sheetId="220" r:id="rId42"/>
    <sheet name="Table 10.42" sheetId="221" r:id="rId43"/>
    <sheet name="Table 10.43" sheetId="222" r:id="rId44"/>
    <sheet name="Table 10.44" sheetId="223" r:id="rId45"/>
    <sheet name="Table 10.45" sheetId="224" r:id="rId46"/>
    <sheet name="Table 10.46" sheetId="225" r:id="rId47"/>
    <sheet name="Table 10.47" sheetId="226" r:id="rId48"/>
    <sheet name="Table 10.48" sheetId="227" r:id="rId49"/>
    <sheet name="Table 10.49" sheetId="228" r:id="rId50"/>
    <sheet name="Table 10.50" sheetId="229" r:id="rId51"/>
    <sheet name="Table 10.51" sheetId="230" r:id="rId52"/>
    <sheet name="Table 10.52" sheetId="231" r:id="rId53"/>
    <sheet name="Table 10.53" sheetId="232" r:id="rId54"/>
    <sheet name="Table 10.54" sheetId="233" r:id="rId55"/>
    <sheet name="Table 10.55" sheetId="234" r:id="rId56"/>
    <sheet name="Table 10.56" sheetId="235" r:id="rId57"/>
    <sheet name="Table 10.57" sheetId="236" r:id="rId58"/>
    <sheet name="Table 10.58" sheetId="237" r:id="rId59"/>
    <sheet name="Table 10.59" sheetId="238" r:id="rId60"/>
    <sheet name="Table 10.60" sheetId="239" r:id="rId61"/>
    <sheet name="Table 10.61" sheetId="240" r:id="rId62"/>
    <sheet name="Table 10.62" sheetId="241" r:id="rId63"/>
    <sheet name="Table 10.63" sheetId="242" r:id="rId64"/>
    <sheet name="Table 10.64" sheetId="243" r:id="rId65"/>
    <sheet name="Table 10.65" sheetId="244" r:id="rId66"/>
    <sheet name="Table 10.66" sheetId="245" r:id="rId67"/>
    <sheet name="Table 10.67" sheetId="246" r:id="rId68"/>
    <sheet name="Table 10.68" sheetId="247" r:id="rId69"/>
    <sheet name="Table 10.69" sheetId="248" r:id="rId70"/>
    <sheet name="Table 10.70" sheetId="249" r:id="rId71"/>
    <sheet name="State data for spotlight" sheetId="179" state="hidden" r:id="rId72"/>
  </sheets>
  <definedNames>
    <definedName name="_AMO_UniqueIdentifier" hidden="1">"'2995e12c-7f92-4103-a2d1-a1d598d57c6f'"</definedName>
    <definedName name="_xlnm.Print_Area" localSheetId="1">'Table 10.1'!$A$1:$P$99</definedName>
    <definedName name="_xlnm.Print_Area" localSheetId="10">'Table 10.10'!$A$1:$P$99</definedName>
    <definedName name="_xlnm.Print_Area" localSheetId="11">'Table 10.11'!$A$1:$P$99</definedName>
    <definedName name="_xlnm.Print_Area" localSheetId="12">'Table 10.12'!$A$1:$P$99</definedName>
    <definedName name="_xlnm.Print_Area" localSheetId="13">'Table 10.13'!$A$1:$P$99</definedName>
    <definedName name="_xlnm.Print_Area" localSheetId="14">'Table 10.14'!$A$1:$P$99</definedName>
    <definedName name="_xlnm.Print_Area" localSheetId="15">'Table 10.15'!$A$1:$P$99</definedName>
    <definedName name="_xlnm.Print_Area" localSheetId="16">'Table 10.16'!$A$1:$P$99</definedName>
    <definedName name="_xlnm.Print_Area" localSheetId="17">'Table 10.17'!$A$1:$P$99</definedName>
    <definedName name="_xlnm.Print_Area" localSheetId="18">'Table 10.18'!$A$1:$P$99</definedName>
    <definedName name="_xlnm.Print_Area" localSheetId="19">'Table 10.19'!$A$1:$P$99</definedName>
    <definedName name="_xlnm.Print_Area" localSheetId="2">'Table 10.2'!$A$1:$P$99</definedName>
    <definedName name="_xlnm.Print_Area" localSheetId="20">'Table 10.20'!$A$1:$P$99</definedName>
    <definedName name="_xlnm.Print_Area" localSheetId="21">'Table 10.21'!$A$1:$P$99</definedName>
    <definedName name="_xlnm.Print_Area" localSheetId="22">'Table 10.22'!$A$1:$P$99</definedName>
    <definedName name="_xlnm.Print_Area" localSheetId="23">'Table 10.23'!$A$1:$P$99</definedName>
    <definedName name="_xlnm.Print_Area" localSheetId="24">'Table 10.24'!$A$1:$P$99</definedName>
    <definedName name="_xlnm.Print_Area" localSheetId="25">'Table 10.25'!$A$1:$P$99</definedName>
    <definedName name="_xlnm.Print_Area" localSheetId="26">'Table 10.26'!$A$1:$P$99</definedName>
    <definedName name="_xlnm.Print_Area" localSheetId="27">'Table 10.27'!$A$1:$P$99</definedName>
    <definedName name="_xlnm.Print_Area" localSheetId="28">'Table 10.28'!$A$1:$P$99</definedName>
    <definedName name="_xlnm.Print_Area" localSheetId="29">'Table 10.29'!$A$1:$P$99</definedName>
    <definedName name="_xlnm.Print_Area" localSheetId="3">'Table 10.3'!$A$1:$P$99</definedName>
    <definedName name="_xlnm.Print_Area" localSheetId="30">'Table 10.30'!$A$1:$P$99</definedName>
    <definedName name="_xlnm.Print_Area" localSheetId="31">'Table 10.31'!$A$1:$P$99</definedName>
    <definedName name="_xlnm.Print_Area" localSheetId="32">'Table 10.32'!$A$1:$P$99</definedName>
    <definedName name="_xlnm.Print_Area" localSheetId="33">'Table 10.33'!$A$1:$P$99</definedName>
    <definedName name="_xlnm.Print_Area" localSheetId="34">'Table 10.34'!$A$1:$P$99</definedName>
    <definedName name="_xlnm.Print_Area" localSheetId="35">'Table 10.35'!$A$1:$P$99</definedName>
    <definedName name="_xlnm.Print_Area" localSheetId="36">'Table 10.36'!$A$1:$P$99</definedName>
    <definedName name="_xlnm.Print_Area" localSheetId="37">'Table 10.37'!$A$1:$P$99</definedName>
    <definedName name="_xlnm.Print_Area" localSheetId="38">'Table 10.38'!$A$1:$P$99</definedName>
    <definedName name="_xlnm.Print_Area" localSheetId="39">'Table 10.39'!$A$1:$P$99</definedName>
    <definedName name="_xlnm.Print_Area" localSheetId="4">'Table 10.4'!$A$1:$P$99</definedName>
    <definedName name="_xlnm.Print_Area" localSheetId="40">'Table 10.40'!$A$1:$P$99</definedName>
    <definedName name="_xlnm.Print_Area" localSheetId="41">'Table 10.41'!$A$1:$P$99</definedName>
    <definedName name="_xlnm.Print_Area" localSheetId="42">'Table 10.42'!$A$1:$P$99</definedName>
    <definedName name="_xlnm.Print_Area" localSheetId="43">'Table 10.43'!$A$1:$P$99</definedName>
    <definedName name="_xlnm.Print_Area" localSheetId="44">'Table 10.44'!$A$1:$P$99</definedName>
    <definedName name="_xlnm.Print_Area" localSheetId="45">'Table 10.45'!$A$1:$P$99</definedName>
    <definedName name="_xlnm.Print_Area" localSheetId="46">'Table 10.46'!$A$1:$P$99</definedName>
    <definedName name="_xlnm.Print_Area" localSheetId="47">'Table 10.47'!$A$1:$P$99</definedName>
    <definedName name="_xlnm.Print_Area" localSheetId="48">'Table 10.48'!$A$1:$P$99</definedName>
    <definedName name="_xlnm.Print_Area" localSheetId="49">'Table 10.49'!$A$1:$P$99</definedName>
    <definedName name="_xlnm.Print_Area" localSheetId="5">'Table 10.5'!$A$1:$P$99</definedName>
    <definedName name="_xlnm.Print_Area" localSheetId="50">'Table 10.50'!$A$1:$P$99</definedName>
    <definedName name="_xlnm.Print_Area" localSheetId="51">'Table 10.51'!$A$1:$P$99</definedName>
    <definedName name="_xlnm.Print_Area" localSheetId="52">'Table 10.52'!$A$1:$P$99</definedName>
    <definedName name="_xlnm.Print_Area" localSheetId="53">'Table 10.53'!$A$1:$P$99</definedName>
    <definedName name="_xlnm.Print_Area" localSheetId="54">'Table 10.54'!$A$1:$P$99</definedName>
    <definedName name="_xlnm.Print_Area" localSheetId="55">'Table 10.55'!$A$1:$P$99</definedName>
    <definedName name="_xlnm.Print_Area" localSheetId="56">'Table 10.56'!$A$1:$P$99</definedName>
    <definedName name="_xlnm.Print_Area" localSheetId="57">'Table 10.57'!$A$1:$P$99</definedName>
    <definedName name="_xlnm.Print_Area" localSheetId="58">'Table 10.58'!$A$1:$P$99</definedName>
    <definedName name="_xlnm.Print_Area" localSheetId="59">'Table 10.59'!$A$1:$P$99</definedName>
    <definedName name="_xlnm.Print_Area" localSheetId="6">'Table 10.6'!$A$1:$P$99</definedName>
    <definedName name="_xlnm.Print_Area" localSheetId="60">'Table 10.60'!$A$1:$P$99</definedName>
    <definedName name="_xlnm.Print_Area" localSheetId="61">'Table 10.61'!$A$1:$P$99</definedName>
    <definedName name="_xlnm.Print_Area" localSheetId="62">'Table 10.62'!$A$1:$P$99</definedName>
    <definedName name="_xlnm.Print_Area" localSheetId="63">'Table 10.63'!$A$1:$P$99</definedName>
    <definedName name="_xlnm.Print_Area" localSheetId="64">'Table 10.64'!$A$1:$P$99</definedName>
    <definedName name="_xlnm.Print_Area" localSheetId="65">'Table 10.65'!$A$1:$P$99</definedName>
    <definedName name="_xlnm.Print_Area" localSheetId="66">'Table 10.66'!$A$1:$P$99</definedName>
    <definedName name="_xlnm.Print_Area" localSheetId="67">'Table 10.67'!$A$1:$P$99</definedName>
    <definedName name="_xlnm.Print_Area" localSheetId="68">'Table 10.68'!$A$1:$P$99</definedName>
    <definedName name="_xlnm.Print_Area" localSheetId="69">'Table 10.69'!$A$1:$P$99</definedName>
    <definedName name="_xlnm.Print_Area" localSheetId="7">'Table 10.7'!$A$1:$P$99</definedName>
    <definedName name="_xlnm.Print_Area" localSheetId="70">'Table 10.70'!$A$1:$P$99</definedName>
    <definedName name="_xlnm.Print_Area" localSheetId="8">'Table 10.8'!$A$1:$P$99</definedName>
    <definedName name="_xlnm.Print_Area" localSheetId="9">'Table 10.9'!$A$1:$P$99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28" i="210" l="1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AB38" i="210"/>
  <c r="AB37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AB17" i="210"/>
  <c r="AB16" i="210"/>
  <c r="AB15" i="210"/>
  <c r="AF9" i="210"/>
  <c r="AD9" i="210"/>
  <c r="AB9" i="210"/>
  <c r="AF8" i="210"/>
  <c r="AD8" i="210"/>
  <c r="AB8" i="210"/>
  <c r="AF7" i="210"/>
  <c r="AD7" i="210"/>
  <c r="AB7" i="210"/>
  <c r="AF6" i="210"/>
  <c r="AD6" i="210"/>
  <c r="AB6" i="210"/>
  <c r="AF5" i="210"/>
  <c r="AD5" i="210"/>
  <c r="AB5" i="210"/>
  <c r="AF4" i="210"/>
  <c r="AD4" i="210"/>
  <c r="AB4" i="210"/>
  <c r="AB2" i="21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/>
  <c r="AB38" i="181"/>
  <c r="O15" i="181"/>
  <c r="AB37" i="182"/>
  <c r="O16" i="182"/>
  <c r="AB38" i="182"/>
  <c r="O15" i="182"/>
  <c r="AB37" i="183"/>
  <c r="O16" i="183"/>
  <c r="AB38" i="183"/>
  <c r="O15" i="183"/>
  <c r="AB37" i="184"/>
  <c r="O16" i="184"/>
  <c r="AB38" i="184"/>
  <c r="O15" i="184"/>
  <c r="AB37" i="185"/>
  <c r="O16" i="185"/>
  <c r="AB38" i="185"/>
  <c r="O15" i="185"/>
  <c r="AB37" i="186"/>
  <c r="O16" i="186"/>
  <c r="AB38" i="186"/>
  <c r="O15" i="186"/>
  <c r="AB37" i="187"/>
  <c r="O16" i="187"/>
  <c r="AB38" i="187"/>
  <c r="O15" i="187"/>
  <c r="AB37" i="188"/>
  <c r="O16" i="188"/>
  <c r="AB38" i="188"/>
  <c r="O15" i="188"/>
  <c r="AB37" i="189"/>
  <c r="O16" i="189"/>
  <c r="AB38" i="189"/>
  <c r="O15" i="189"/>
  <c r="AB37" i="190"/>
  <c r="O16" i="190"/>
  <c r="AB38" i="190"/>
  <c r="O15" i="190"/>
  <c r="AB37" i="191"/>
  <c r="O16" i="191"/>
  <c r="AB38" i="191"/>
  <c r="O15" i="191"/>
  <c r="AB37" i="192"/>
  <c r="O16" i="192"/>
  <c r="AB38" i="192"/>
  <c r="O15" i="192"/>
  <c r="AB37" i="193"/>
  <c r="O16" i="193"/>
  <c r="AB38" i="193"/>
  <c r="O15" i="193"/>
  <c r="AB37" i="194"/>
  <c r="O16" i="194"/>
  <c r="AB38" i="194"/>
  <c r="O15" i="194"/>
  <c r="AB37" i="195"/>
  <c r="O16" i="195"/>
  <c r="AB38" i="195"/>
  <c r="O15" i="195"/>
  <c r="AB37" i="196"/>
  <c r="O16" i="196"/>
  <c r="AB38" i="196"/>
  <c r="O15" i="196"/>
  <c r="AB37" i="197"/>
  <c r="O16" i="197"/>
  <c r="AB38" i="197"/>
  <c r="O15" i="197"/>
  <c r="AB37" i="198"/>
  <c r="O16" i="198"/>
  <c r="AB38" i="198"/>
  <c r="O15" i="198"/>
  <c r="AB37" i="199"/>
  <c r="O16" i="199"/>
  <c r="AB38" i="199"/>
  <c r="O15" i="199"/>
  <c r="AB37" i="200"/>
  <c r="O16" i="200"/>
  <c r="AB38" i="200"/>
  <c r="O15" i="200"/>
  <c r="AB37" i="201"/>
  <c r="O16" i="201"/>
  <c r="AB38" i="201"/>
  <c r="O15" i="201"/>
  <c r="AB37" i="202"/>
  <c r="O16" i="202"/>
  <c r="AB38" i="202"/>
  <c r="O15" i="202"/>
  <c r="AB37" i="203"/>
  <c r="O16" i="203"/>
  <c r="AB38" i="203"/>
  <c r="O15" i="203"/>
  <c r="AB37" i="204"/>
  <c r="O16" i="204"/>
  <c r="AB38" i="204"/>
  <c r="O15" i="204"/>
  <c r="AB37" i="205"/>
  <c r="O16" i="205"/>
  <c r="AB38" i="205"/>
  <c r="O15" i="205"/>
  <c r="AB37" i="206"/>
  <c r="O16" i="206"/>
  <c r="AB38" i="206"/>
  <c r="O15" i="206"/>
  <c r="AB37" i="207"/>
  <c r="O16" i="207"/>
  <c r="AB38" i="207"/>
  <c r="O15" i="207"/>
  <c r="AB37" i="208"/>
  <c r="O16" i="208"/>
  <c r="AB38" i="208"/>
  <c r="O15" i="208"/>
  <c r="AB37" i="209"/>
  <c r="O16" i="209"/>
  <c r="AB38" i="209"/>
  <c r="O15" i="209"/>
  <c r="O16" i="210"/>
  <c r="O15" i="210"/>
  <c r="AB37" i="211"/>
  <c r="O16" i="211"/>
  <c r="AB38" i="211"/>
  <c r="O15" i="211"/>
  <c r="AB37" i="212"/>
  <c r="O16" i="212"/>
  <c r="AB38" i="212"/>
  <c r="O15" i="212"/>
  <c r="AB37" i="213"/>
  <c r="O16" i="213"/>
  <c r="AB38" i="213"/>
  <c r="O15" i="213"/>
  <c r="AB37" i="214"/>
  <c r="O16" i="214"/>
  <c r="AB38" i="214"/>
  <c r="O15" i="214"/>
  <c r="AB37" i="215"/>
  <c r="O16" i="215"/>
  <c r="AB38" i="215"/>
  <c r="O15" i="215"/>
  <c r="AB37" i="216"/>
  <c r="O16" i="216"/>
  <c r="AB38" i="216"/>
  <c r="O15" i="216"/>
  <c r="AB37" i="217"/>
  <c r="O16" i="217"/>
  <c r="AB38" i="217"/>
  <c r="O15" i="217"/>
  <c r="AB37" i="218"/>
  <c r="O16" i="218"/>
  <c r="AB38" i="218"/>
  <c r="O15" i="218"/>
  <c r="AB37" i="219"/>
  <c r="O16" i="219"/>
  <c r="AB38" i="219"/>
  <c r="O15" i="219"/>
  <c r="AB37" i="220"/>
  <c r="O16" i="220"/>
  <c r="AB38" i="220"/>
  <c r="O15" i="220"/>
  <c r="AB37" i="221"/>
  <c r="O16" i="221"/>
  <c r="AB38" i="221"/>
  <c r="O15" i="221"/>
  <c r="AB37" i="222"/>
  <c r="O16" i="222"/>
  <c r="AB38" i="222"/>
  <c r="O15" i="222"/>
  <c r="AB37" i="223"/>
  <c r="O16" i="223"/>
  <c r="AB38" i="223"/>
  <c r="O15" i="223"/>
  <c r="AB37" i="224"/>
  <c r="O16" i="224"/>
  <c r="AB38" i="224"/>
  <c r="O15" i="224"/>
  <c r="AB37" i="225"/>
  <c r="O16" i="225"/>
  <c r="AB38" i="225"/>
  <c r="O15" i="225"/>
  <c r="AB37" i="226"/>
  <c r="O16" i="226"/>
  <c r="AB38" i="226"/>
  <c r="O15" i="226"/>
  <c r="AB37" i="227"/>
  <c r="O16" i="227"/>
  <c r="AB38" i="227"/>
  <c r="O15" i="227"/>
  <c r="AB37" i="228"/>
  <c r="O16" i="228"/>
  <c r="AB38" i="228"/>
  <c r="O15" i="228"/>
  <c r="AB37" i="229"/>
  <c r="O16" i="229"/>
  <c r="AB38" i="229"/>
  <c r="O15" i="229"/>
  <c r="AB37" i="230"/>
  <c r="O16" i="230"/>
  <c r="AB38" i="230"/>
  <c r="O15" i="230"/>
  <c r="AB37" i="231"/>
  <c r="O16" i="231"/>
  <c r="AB38" i="231"/>
  <c r="O15" i="231"/>
  <c r="AB37" i="232"/>
  <c r="O16" i="232"/>
  <c r="AB38" i="232"/>
  <c r="O15" i="232"/>
  <c r="AB37" i="233"/>
  <c r="O16" i="233"/>
  <c r="AB38" i="233"/>
  <c r="O15" i="233"/>
  <c r="AB37" i="234"/>
  <c r="O16" i="234"/>
  <c r="AB38" i="234"/>
  <c r="O15" i="234"/>
  <c r="AB37" i="235"/>
  <c r="O16" i="235"/>
  <c r="AB38" i="235"/>
  <c r="O15" i="235"/>
  <c r="AB37" i="236"/>
  <c r="O16" i="236"/>
  <c r="AB38" i="236"/>
  <c r="O15" i="236"/>
  <c r="AB37" i="237"/>
  <c r="O16" i="237"/>
  <c r="AB38" i="237"/>
  <c r="O15" i="237"/>
  <c r="AB37" i="238"/>
  <c r="O16" i="238"/>
  <c r="AB38" i="238"/>
  <c r="O15" i="238"/>
  <c r="AB37" i="239"/>
  <c r="O16" i="239"/>
  <c r="AB38" i="239"/>
  <c r="O15" i="239"/>
  <c r="AB37" i="240"/>
  <c r="O16" i="240"/>
  <c r="AB38" i="240"/>
  <c r="O15" i="240"/>
  <c r="AB37" i="241"/>
  <c r="O16" i="241"/>
  <c r="AB38" i="241"/>
  <c r="O15" i="241"/>
  <c r="AB37" i="242"/>
  <c r="O16" i="242"/>
  <c r="AB38" i="242"/>
  <c r="O15" i="242"/>
  <c r="AB37" i="243"/>
  <c r="O16" i="243"/>
  <c r="AB38" i="243"/>
  <c r="O15" i="243"/>
  <c r="AB37" i="244"/>
  <c r="O16" i="244"/>
  <c r="AB38" i="244"/>
  <c r="O15" i="244"/>
  <c r="AB37" i="245"/>
  <c r="O16" i="245"/>
  <c r="AB38" i="245"/>
  <c r="O15" i="245"/>
  <c r="AB37" i="246"/>
  <c r="O16" i="246"/>
  <c r="AB38" i="246"/>
  <c r="O15" i="246"/>
  <c r="AB37" i="247"/>
  <c r="O16" i="247"/>
  <c r="AB38" i="247"/>
  <c r="O15" i="247"/>
  <c r="AB37" i="248"/>
  <c r="O16" i="248"/>
  <c r="AB38" i="248"/>
  <c r="O15" i="248"/>
  <c r="AB37" i="249"/>
  <c r="O16" i="249"/>
  <c r="AB38" i="249"/>
  <c r="O15" i="249"/>
  <c r="AB37" i="180"/>
  <c r="O16" i="180"/>
  <c r="AB38" i="180"/>
  <c r="O15" i="180"/>
  <c r="AD128" i="249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AB110" i="249"/>
  <c r="AD109" i="249"/>
  <c r="AB109" i="249"/>
  <c r="AD108" i="249"/>
  <c r="AB108" i="249"/>
  <c r="AD105" i="249"/>
  <c r="AB105" i="249"/>
  <c r="AD104" i="249"/>
  <c r="AB104" i="249"/>
  <c r="N9" i="179"/>
  <c r="O91" i="249"/>
  <c r="N91" i="249"/>
  <c r="L9" i="179"/>
  <c r="M91" i="249"/>
  <c r="L91" i="249"/>
  <c r="J9" i="179"/>
  <c r="K91" i="249"/>
  <c r="AF9" i="249"/>
  <c r="G91" i="249"/>
  <c r="F91" i="249"/>
  <c r="AD9" i="249"/>
  <c r="E91" i="249"/>
  <c r="D91" i="249"/>
  <c r="AB9" i="249"/>
  <c r="C91" i="249"/>
  <c r="N8" i="179"/>
  <c r="O90" i="249"/>
  <c r="N90" i="249"/>
  <c r="L8" i="179"/>
  <c r="M90" i="249"/>
  <c r="L90" i="249"/>
  <c r="J8" i="179"/>
  <c r="K90" i="249"/>
  <c r="AF8" i="249"/>
  <c r="G90" i="249"/>
  <c r="F90" i="249"/>
  <c r="AD8" i="249"/>
  <c r="E90" i="249"/>
  <c r="D90" i="249"/>
  <c r="AB8" i="249"/>
  <c r="C90" i="249"/>
  <c r="N7" i="179"/>
  <c r="O89" i="249"/>
  <c r="N89" i="249"/>
  <c r="L7" i="179"/>
  <c r="M89" i="249"/>
  <c r="L89" i="249"/>
  <c r="J7" i="179"/>
  <c r="J89" i="249"/>
  <c r="AF7" i="249"/>
  <c r="G89" i="249"/>
  <c r="F89" i="249"/>
  <c r="AD7" i="249"/>
  <c r="E89" i="249"/>
  <c r="D89" i="249"/>
  <c r="AB7" i="249"/>
  <c r="C89" i="249"/>
  <c r="N6" i="179"/>
  <c r="O88" i="249"/>
  <c r="N88" i="249"/>
  <c r="L6" i="179"/>
  <c r="M88" i="249"/>
  <c r="L88" i="249"/>
  <c r="J6" i="179"/>
  <c r="J88" i="249"/>
  <c r="AF6" i="249"/>
  <c r="G88" i="249"/>
  <c r="F88" i="249"/>
  <c r="AD6" i="249"/>
  <c r="E88" i="249"/>
  <c r="D88" i="249"/>
  <c r="AB6" i="249"/>
  <c r="C88" i="249"/>
  <c r="N5" i="179"/>
  <c r="O87" i="249"/>
  <c r="N87" i="249"/>
  <c r="L5" i="179"/>
  <c r="M87" i="249"/>
  <c r="L87" i="249"/>
  <c r="J5" i="179"/>
  <c r="J87" i="249"/>
  <c r="AF5" i="249"/>
  <c r="G87" i="249"/>
  <c r="F87" i="249"/>
  <c r="AD5" i="249"/>
  <c r="E87" i="249"/>
  <c r="D87" i="249"/>
  <c r="AB5" i="249"/>
  <c r="C87" i="249"/>
  <c r="N4" i="179"/>
  <c r="O86" i="249"/>
  <c r="N86" i="249"/>
  <c r="L4" i="179"/>
  <c r="M86" i="249"/>
  <c r="L86" i="249"/>
  <c r="J4" i="179"/>
  <c r="J86" i="249"/>
  <c r="AF4" i="249"/>
  <c r="G86" i="249"/>
  <c r="F86" i="249"/>
  <c r="AD4" i="249"/>
  <c r="E86" i="249"/>
  <c r="D86" i="249"/>
  <c r="AB4" i="249"/>
  <c r="C86" i="249"/>
  <c r="N85" i="249"/>
  <c r="F85" i="249"/>
  <c r="A1" i="179"/>
  <c r="J83" i="249"/>
  <c r="C83" i="249"/>
  <c r="A65" i="249"/>
  <c r="A50" i="249"/>
  <c r="AB34" i="249"/>
  <c r="AB33" i="249"/>
  <c r="AB32" i="249"/>
  <c r="AB31" i="249"/>
  <c r="A32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D16" i="249"/>
  <c r="D15" i="249"/>
  <c r="O14" i="249"/>
  <c r="D14" i="249"/>
  <c r="D13" i="249"/>
  <c r="O10" i="249"/>
  <c r="D10" i="249"/>
  <c r="O9" i="249"/>
  <c r="D9" i="249"/>
  <c r="O8" i="249"/>
  <c r="D8" i="249"/>
  <c r="A7" i="249"/>
  <c r="A4" i="249"/>
  <c r="AB2" i="249"/>
  <c r="A2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1" i="248"/>
  <c r="N91" i="248"/>
  <c r="M91" i="248"/>
  <c r="L91" i="248"/>
  <c r="K91" i="248"/>
  <c r="AF9" i="248"/>
  <c r="G91" i="248"/>
  <c r="F91" i="248"/>
  <c r="AD9" i="248"/>
  <c r="E91" i="248"/>
  <c r="D91" i="248"/>
  <c r="AB9" i="248"/>
  <c r="C91" i="248"/>
  <c r="O90" i="248"/>
  <c r="N90" i="248"/>
  <c r="M90" i="248"/>
  <c r="L90" i="248"/>
  <c r="K90" i="248"/>
  <c r="AF8" i="248"/>
  <c r="G90" i="248"/>
  <c r="F90" i="248"/>
  <c r="AD8" i="248"/>
  <c r="E90" i="248"/>
  <c r="D90" i="248"/>
  <c r="AB8" i="248"/>
  <c r="C90" i="248"/>
  <c r="O89" i="248"/>
  <c r="N89" i="248"/>
  <c r="M89" i="248"/>
  <c r="L89" i="248"/>
  <c r="J89" i="248"/>
  <c r="AF7" i="248"/>
  <c r="G89" i="248"/>
  <c r="F89" i="248"/>
  <c r="AD7" i="248"/>
  <c r="E89" i="248"/>
  <c r="D89" i="248"/>
  <c r="AB7" i="248"/>
  <c r="C89" i="248"/>
  <c r="O88" i="248"/>
  <c r="N88" i="248"/>
  <c r="M88" i="248"/>
  <c r="L88" i="248"/>
  <c r="J88" i="248"/>
  <c r="AF6" i="248"/>
  <c r="G88" i="248"/>
  <c r="F88" i="248"/>
  <c r="AD6" i="248"/>
  <c r="E88" i="248"/>
  <c r="D88" i="248"/>
  <c r="AB6" i="248"/>
  <c r="C88" i="248"/>
  <c r="O87" i="248"/>
  <c r="N87" i="248"/>
  <c r="M87" i="248"/>
  <c r="L87" i="248"/>
  <c r="J87" i="248"/>
  <c r="AF5" i="248"/>
  <c r="G87" i="248"/>
  <c r="F87" i="248"/>
  <c r="AD5" i="248"/>
  <c r="E87" i="248"/>
  <c r="D87" i="248"/>
  <c r="AB5" i="248"/>
  <c r="C87" i="248"/>
  <c r="O86" i="248"/>
  <c r="N86" i="248"/>
  <c r="M86" i="248"/>
  <c r="L86" i="248"/>
  <c r="J86" i="248"/>
  <c r="AF4" i="248"/>
  <c r="G86" i="248"/>
  <c r="F86" i="248"/>
  <c r="AD4" i="248"/>
  <c r="E86" i="248"/>
  <c r="D86" i="248"/>
  <c r="AB4" i="248"/>
  <c r="C86" i="248"/>
  <c r="N85" i="248"/>
  <c r="F85" i="248"/>
  <c r="J83" i="248"/>
  <c r="C83" i="248"/>
  <c r="A65" i="248"/>
  <c r="AB34" i="248"/>
  <c r="AB33" i="248"/>
  <c r="AB32" i="248"/>
  <c r="AB31" i="248"/>
  <c r="A32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D16" i="248"/>
  <c r="D15" i="248"/>
  <c r="O14" i="248"/>
  <c r="D14" i="248"/>
  <c r="D13" i="248"/>
  <c r="O10" i="248"/>
  <c r="D10" i="248"/>
  <c r="O9" i="248"/>
  <c r="D9" i="248"/>
  <c r="O8" i="248"/>
  <c r="D8" i="248"/>
  <c r="A7" i="248"/>
  <c r="A4" i="248"/>
  <c r="AB2" i="248"/>
  <c r="A2" i="248"/>
  <c r="AD128" i="247"/>
  <c r="O10" i="247"/>
  <c r="AB128" i="247"/>
  <c r="AD127" i="247"/>
  <c r="O9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D15" i="247"/>
  <c r="AB110" i="247"/>
  <c r="AD109" i="247"/>
  <c r="D14" i="247"/>
  <c r="AB109" i="247"/>
  <c r="AD108" i="247"/>
  <c r="D13" i="247"/>
  <c r="AB108" i="247"/>
  <c r="AD105" i="247"/>
  <c r="AB105" i="247"/>
  <c r="AD104" i="247"/>
  <c r="AB104" i="247"/>
  <c r="O91" i="247"/>
  <c r="N91" i="247"/>
  <c r="M91" i="247"/>
  <c r="L91" i="247"/>
  <c r="K91" i="247"/>
  <c r="AF9" i="247"/>
  <c r="G91" i="247"/>
  <c r="F91" i="247"/>
  <c r="AD9" i="247"/>
  <c r="E91" i="247"/>
  <c r="D91" i="247"/>
  <c r="AB9" i="247"/>
  <c r="C91" i="247"/>
  <c r="O90" i="247"/>
  <c r="N90" i="247"/>
  <c r="M90" i="247"/>
  <c r="L90" i="247"/>
  <c r="K90" i="247"/>
  <c r="AF8" i="247"/>
  <c r="G90" i="247"/>
  <c r="F90" i="247"/>
  <c r="AD8" i="247"/>
  <c r="E90" i="247"/>
  <c r="D90" i="247"/>
  <c r="AB8" i="247"/>
  <c r="C90" i="247"/>
  <c r="O89" i="247"/>
  <c r="N89" i="247"/>
  <c r="M89" i="247"/>
  <c r="L89" i="247"/>
  <c r="J89" i="247"/>
  <c r="AF7" i="247"/>
  <c r="G89" i="247"/>
  <c r="F89" i="247"/>
  <c r="AD7" i="247"/>
  <c r="E89" i="247"/>
  <c r="D89" i="247"/>
  <c r="AB7" i="247"/>
  <c r="C89" i="247"/>
  <c r="O88" i="247"/>
  <c r="N88" i="247"/>
  <c r="M88" i="247"/>
  <c r="L88" i="247"/>
  <c r="J88" i="247"/>
  <c r="AF6" i="247"/>
  <c r="G88" i="247"/>
  <c r="F88" i="247"/>
  <c r="AD6" i="247"/>
  <c r="E88" i="247"/>
  <c r="D88" i="247"/>
  <c r="AB6" i="247"/>
  <c r="C88" i="247"/>
  <c r="O87" i="247"/>
  <c r="N87" i="247"/>
  <c r="M87" i="247"/>
  <c r="L87" i="247"/>
  <c r="J87" i="247"/>
  <c r="AF5" i="247"/>
  <c r="G87" i="247"/>
  <c r="F87" i="247"/>
  <c r="AD5" i="247"/>
  <c r="E87" i="247"/>
  <c r="D87" i="247"/>
  <c r="AB5" i="247"/>
  <c r="C87" i="247"/>
  <c r="O86" i="247"/>
  <c r="N86" i="247"/>
  <c r="M86" i="247"/>
  <c r="L86" i="247"/>
  <c r="J86" i="247"/>
  <c r="AF4" i="247"/>
  <c r="G86" i="247"/>
  <c r="F86" i="247"/>
  <c r="AD4" i="247"/>
  <c r="E86" i="247"/>
  <c r="D86" i="247"/>
  <c r="AB4" i="247"/>
  <c r="C86" i="247"/>
  <c r="N85" i="247"/>
  <c r="F85" i="247"/>
  <c r="J83" i="247"/>
  <c r="C83" i="247"/>
  <c r="A65" i="247"/>
  <c r="A50" i="247"/>
  <c r="AB34" i="247"/>
  <c r="AB33" i="247"/>
  <c r="AB32" i="247"/>
  <c r="AB31" i="247"/>
  <c r="A32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19" i="247"/>
  <c r="AB17" i="247"/>
  <c r="AB16" i="247"/>
  <c r="AB15" i="247"/>
  <c r="D16" i="247"/>
  <c r="O14" i="247"/>
  <c r="D10" i="247"/>
  <c r="D9" i="247"/>
  <c r="O8" i="247"/>
  <c r="D8" i="247"/>
  <c r="A7" i="247"/>
  <c r="A4" i="247"/>
  <c r="AB2" i="247"/>
  <c r="A2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AB110" i="246"/>
  <c r="AD109" i="246"/>
  <c r="AB109" i="246"/>
  <c r="AD108" i="246"/>
  <c r="AB108" i="246"/>
  <c r="AD105" i="246"/>
  <c r="AB105" i="246"/>
  <c r="AD104" i="246"/>
  <c r="AB104" i="246"/>
  <c r="O91" i="246"/>
  <c r="N91" i="246"/>
  <c r="M91" i="246"/>
  <c r="L91" i="246"/>
  <c r="K91" i="246"/>
  <c r="AF9" i="246"/>
  <c r="G91" i="246"/>
  <c r="F91" i="246"/>
  <c r="AD9" i="246"/>
  <c r="E91" i="246"/>
  <c r="D91" i="246"/>
  <c r="AB9" i="246"/>
  <c r="C91" i="246"/>
  <c r="O90" i="246"/>
  <c r="N90" i="246"/>
  <c r="M90" i="246"/>
  <c r="L90" i="246"/>
  <c r="K90" i="246"/>
  <c r="AF8" i="246"/>
  <c r="G90" i="246"/>
  <c r="F90" i="246"/>
  <c r="AD8" i="246"/>
  <c r="E90" i="246"/>
  <c r="D90" i="246"/>
  <c r="AB8" i="246"/>
  <c r="C90" i="246"/>
  <c r="O89" i="246"/>
  <c r="N89" i="246"/>
  <c r="M89" i="246"/>
  <c r="L89" i="246"/>
  <c r="J89" i="246"/>
  <c r="AF7" i="246"/>
  <c r="G89" i="246"/>
  <c r="F89" i="246"/>
  <c r="AD7" i="246"/>
  <c r="E89" i="246"/>
  <c r="D89" i="246"/>
  <c r="AB7" i="246"/>
  <c r="C89" i="246"/>
  <c r="O88" i="246"/>
  <c r="N88" i="246"/>
  <c r="M88" i="246"/>
  <c r="L88" i="246"/>
  <c r="J88" i="246"/>
  <c r="AF6" i="246"/>
  <c r="G88" i="246"/>
  <c r="F88" i="246"/>
  <c r="AD6" i="246"/>
  <c r="E88" i="246"/>
  <c r="D88" i="246"/>
  <c r="AB6" i="246"/>
  <c r="C88" i="246"/>
  <c r="O87" i="246"/>
  <c r="N87" i="246"/>
  <c r="M87" i="246"/>
  <c r="L87" i="246"/>
  <c r="J87" i="246"/>
  <c r="AF5" i="246"/>
  <c r="G87" i="246"/>
  <c r="F87" i="246"/>
  <c r="AD5" i="246"/>
  <c r="E87" i="246"/>
  <c r="D87" i="246"/>
  <c r="AB5" i="246"/>
  <c r="C87" i="246"/>
  <c r="O86" i="246"/>
  <c r="N86" i="246"/>
  <c r="M86" i="246"/>
  <c r="L86" i="246"/>
  <c r="J86" i="246"/>
  <c r="AF4" i="246"/>
  <c r="G86" i="246"/>
  <c r="F86" i="246"/>
  <c r="AD4" i="246"/>
  <c r="E86" i="246"/>
  <c r="D86" i="246"/>
  <c r="AB4" i="246"/>
  <c r="C86" i="246"/>
  <c r="N85" i="246"/>
  <c r="F85" i="246"/>
  <c r="J83" i="246"/>
  <c r="C83" i="246"/>
  <c r="A65" i="246"/>
  <c r="AB34" i="246"/>
  <c r="AB33" i="246"/>
  <c r="AB32" i="246"/>
  <c r="AB31" i="246"/>
  <c r="A32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B17" i="246"/>
  <c r="AB16" i="246"/>
  <c r="AB15" i="246"/>
  <c r="D16" i="246"/>
  <c r="D15" i="246"/>
  <c r="O14" i="246"/>
  <c r="D14" i="246"/>
  <c r="D13" i="246"/>
  <c r="O10" i="246"/>
  <c r="D10" i="246"/>
  <c r="O9" i="246"/>
  <c r="D9" i="246"/>
  <c r="O8" i="246"/>
  <c r="D8" i="246"/>
  <c r="A7" i="246"/>
  <c r="A4" i="246"/>
  <c r="AB2" i="246"/>
  <c r="A2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1" i="245"/>
  <c r="N91" i="245"/>
  <c r="M91" i="245"/>
  <c r="L91" i="245"/>
  <c r="K91" i="245"/>
  <c r="AF9" i="245"/>
  <c r="G91" i="245"/>
  <c r="F91" i="245"/>
  <c r="AD9" i="245"/>
  <c r="E91" i="245"/>
  <c r="D91" i="245"/>
  <c r="AB9" i="245"/>
  <c r="C91" i="245"/>
  <c r="O90" i="245"/>
  <c r="N90" i="245"/>
  <c r="M90" i="245"/>
  <c r="L90" i="245"/>
  <c r="K90" i="245"/>
  <c r="AF8" i="245"/>
  <c r="G90" i="245"/>
  <c r="F90" i="245"/>
  <c r="AD8" i="245"/>
  <c r="E90" i="245"/>
  <c r="D90" i="245"/>
  <c r="AB8" i="245"/>
  <c r="C90" i="245"/>
  <c r="O89" i="245"/>
  <c r="N89" i="245"/>
  <c r="M89" i="245"/>
  <c r="L89" i="245"/>
  <c r="J89" i="245"/>
  <c r="AF7" i="245"/>
  <c r="G89" i="245"/>
  <c r="F89" i="245"/>
  <c r="AD7" i="245"/>
  <c r="E89" i="245"/>
  <c r="D89" i="245"/>
  <c r="AB7" i="245"/>
  <c r="C89" i="245"/>
  <c r="O88" i="245"/>
  <c r="N88" i="245"/>
  <c r="M88" i="245"/>
  <c r="L88" i="245"/>
  <c r="J88" i="245"/>
  <c r="AF6" i="245"/>
  <c r="G88" i="245"/>
  <c r="F88" i="245"/>
  <c r="AD6" i="245"/>
  <c r="E88" i="245"/>
  <c r="D88" i="245"/>
  <c r="AB6" i="245"/>
  <c r="C88" i="245"/>
  <c r="O87" i="245"/>
  <c r="N87" i="245"/>
  <c r="M87" i="245"/>
  <c r="L87" i="245"/>
  <c r="J87" i="245"/>
  <c r="AF5" i="245"/>
  <c r="G87" i="245"/>
  <c r="F87" i="245"/>
  <c r="AD5" i="245"/>
  <c r="E87" i="245"/>
  <c r="D87" i="245"/>
  <c r="AB5" i="245"/>
  <c r="C87" i="245"/>
  <c r="O86" i="245"/>
  <c r="N86" i="245"/>
  <c r="M86" i="245"/>
  <c r="L86" i="245"/>
  <c r="J86" i="245"/>
  <c r="AF4" i="245"/>
  <c r="G86" i="245"/>
  <c r="F86" i="245"/>
  <c r="AD4" i="245"/>
  <c r="E86" i="245"/>
  <c r="D86" i="245"/>
  <c r="AB4" i="245"/>
  <c r="C86" i="245"/>
  <c r="N85" i="245"/>
  <c r="F85" i="245"/>
  <c r="J83" i="245"/>
  <c r="C83" i="245"/>
  <c r="A65" i="245"/>
  <c r="AB34" i="245"/>
  <c r="AB33" i="245"/>
  <c r="AB32" i="245"/>
  <c r="AB31" i="245"/>
  <c r="A32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5" i="245"/>
  <c r="O14" i="245"/>
  <c r="D14" i="245"/>
  <c r="D13" i="245"/>
  <c r="O10" i="245"/>
  <c r="D10" i="245"/>
  <c r="O9" i="245"/>
  <c r="D9" i="245"/>
  <c r="O8" i="245"/>
  <c r="D8" i="245"/>
  <c r="A7" i="245"/>
  <c r="A4" i="245"/>
  <c r="AB2" i="245"/>
  <c r="A2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1" i="244"/>
  <c r="N91" i="244"/>
  <c r="M91" i="244"/>
  <c r="L91" i="244"/>
  <c r="K91" i="244"/>
  <c r="AF9" i="244"/>
  <c r="G91" i="244"/>
  <c r="F91" i="244"/>
  <c r="AD9" i="244"/>
  <c r="E91" i="244"/>
  <c r="D91" i="244"/>
  <c r="AB9" i="244"/>
  <c r="C91" i="244"/>
  <c r="O90" i="244"/>
  <c r="N90" i="244"/>
  <c r="M90" i="244"/>
  <c r="L90" i="244"/>
  <c r="K90" i="244"/>
  <c r="AF8" i="244"/>
  <c r="G90" i="244"/>
  <c r="F90" i="244"/>
  <c r="AD8" i="244"/>
  <c r="E90" i="244"/>
  <c r="D90" i="244"/>
  <c r="AB8" i="244"/>
  <c r="C90" i="244"/>
  <c r="O89" i="244"/>
  <c r="N89" i="244"/>
  <c r="M89" i="244"/>
  <c r="L89" i="244"/>
  <c r="J89" i="244"/>
  <c r="AF7" i="244"/>
  <c r="G89" i="244"/>
  <c r="F89" i="244"/>
  <c r="AD7" i="244"/>
  <c r="E89" i="244"/>
  <c r="D89" i="244"/>
  <c r="AB7" i="244"/>
  <c r="C89" i="244"/>
  <c r="O88" i="244"/>
  <c r="N88" i="244"/>
  <c r="M88" i="244"/>
  <c r="L88" i="244"/>
  <c r="J88" i="244"/>
  <c r="AF6" i="244"/>
  <c r="G88" i="244"/>
  <c r="F88" i="244"/>
  <c r="AD6" i="244"/>
  <c r="E88" i="244"/>
  <c r="D88" i="244"/>
  <c r="AB6" i="244"/>
  <c r="C88" i="244"/>
  <c r="O87" i="244"/>
  <c r="N87" i="244"/>
  <c r="M87" i="244"/>
  <c r="L87" i="244"/>
  <c r="J87" i="244"/>
  <c r="AF5" i="244"/>
  <c r="G87" i="244"/>
  <c r="F87" i="244"/>
  <c r="AD5" i="244"/>
  <c r="E87" i="244"/>
  <c r="D87" i="244"/>
  <c r="AB5" i="244"/>
  <c r="C87" i="244"/>
  <c r="O86" i="244"/>
  <c r="N86" i="244"/>
  <c r="M86" i="244"/>
  <c r="L86" i="244"/>
  <c r="J86" i="244"/>
  <c r="AF4" i="244"/>
  <c r="G86" i="244"/>
  <c r="F86" i="244"/>
  <c r="AD4" i="244"/>
  <c r="E86" i="244"/>
  <c r="D86" i="244"/>
  <c r="AB4" i="244"/>
  <c r="C86" i="244"/>
  <c r="N85" i="244"/>
  <c r="F85" i="244"/>
  <c r="J83" i="244"/>
  <c r="C83" i="244"/>
  <c r="A65" i="244"/>
  <c r="AB34" i="244"/>
  <c r="AB33" i="244"/>
  <c r="AB32" i="244"/>
  <c r="AB31" i="244"/>
  <c r="A32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D16" i="244"/>
  <c r="D15" i="244"/>
  <c r="O14" i="244"/>
  <c r="D14" i="244"/>
  <c r="D13" i="244"/>
  <c r="O10" i="244"/>
  <c r="D10" i="244"/>
  <c r="O9" i="244"/>
  <c r="D9" i="244"/>
  <c r="O8" i="244"/>
  <c r="D8" i="244"/>
  <c r="A7" i="244"/>
  <c r="A4" i="244"/>
  <c r="AB2" i="244"/>
  <c r="A2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1" i="243"/>
  <c r="N91" i="243"/>
  <c r="M91" i="243"/>
  <c r="L91" i="243"/>
  <c r="K91" i="243"/>
  <c r="AF9" i="243"/>
  <c r="G91" i="243"/>
  <c r="F91" i="243"/>
  <c r="AD9" i="243"/>
  <c r="E91" i="243"/>
  <c r="D91" i="243"/>
  <c r="AB9" i="243"/>
  <c r="C91" i="243"/>
  <c r="O90" i="243"/>
  <c r="N90" i="243"/>
  <c r="M90" i="243"/>
  <c r="L90" i="243"/>
  <c r="K90" i="243"/>
  <c r="AF8" i="243"/>
  <c r="G90" i="243"/>
  <c r="F90" i="243"/>
  <c r="AD8" i="243"/>
  <c r="E90" i="243"/>
  <c r="D90" i="243"/>
  <c r="AB8" i="243"/>
  <c r="C90" i="243"/>
  <c r="O89" i="243"/>
  <c r="N89" i="243"/>
  <c r="M89" i="243"/>
  <c r="L89" i="243"/>
  <c r="J89" i="243"/>
  <c r="AF7" i="243"/>
  <c r="G89" i="243"/>
  <c r="F89" i="243"/>
  <c r="AD7" i="243"/>
  <c r="E89" i="243"/>
  <c r="D89" i="243"/>
  <c r="AB7" i="243"/>
  <c r="C89" i="243"/>
  <c r="O88" i="243"/>
  <c r="N88" i="243"/>
  <c r="M88" i="243"/>
  <c r="L88" i="243"/>
  <c r="J88" i="243"/>
  <c r="AF6" i="243"/>
  <c r="G88" i="243"/>
  <c r="F88" i="243"/>
  <c r="AD6" i="243"/>
  <c r="E88" i="243"/>
  <c r="D88" i="243"/>
  <c r="AB6" i="243"/>
  <c r="C88" i="243"/>
  <c r="O87" i="243"/>
  <c r="N87" i="243"/>
  <c r="M87" i="243"/>
  <c r="L87" i="243"/>
  <c r="J87" i="243"/>
  <c r="AF5" i="243"/>
  <c r="G87" i="243"/>
  <c r="F87" i="243"/>
  <c r="AD5" i="243"/>
  <c r="E87" i="243"/>
  <c r="D87" i="243"/>
  <c r="AB5" i="243"/>
  <c r="C87" i="243"/>
  <c r="O86" i="243"/>
  <c r="N86" i="243"/>
  <c r="M86" i="243"/>
  <c r="L86" i="243"/>
  <c r="J86" i="243"/>
  <c r="AF4" i="243"/>
  <c r="G86" i="243"/>
  <c r="F86" i="243"/>
  <c r="AD4" i="243"/>
  <c r="E86" i="243"/>
  <c r="D86" i="243"/>
  <c r="AB4" i="243"/>
  <c r="C86" i="243"/>
  <c r="N85" i="243"/>
  <c r="F85" i="243"/>
  <c r="J83" i="243"/>
  <c r="C83" i="243"/>
  <c r="A65" i="243"/>
  <c r="AB34" i="243"/>
  <c r="AB33" i="243"/>
  <c r="AB32" i="243"/>
  <c r="AB31" i="243"/>
  <c r="A32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6" i="243"/>
  <c r="D15" i="243"/>
  <c r="O14" i="243"/>
  <c r="D14" i="243"/>
  <c r="D13" i="243"/>
  <c r="O10" i="243"/>
  <c r="D10" i="243"/>
  <c r="O9" i="243"/>
  <c r="D9" i="243"/>
  <c r="O8" i="243"/>
  <c r="D8" i="243"/>
  <c r="A7" i="243"/>
  <c r="A4" i="243"/>
  <c r="AB2" i="243"/>
  <c r="A2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O14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1" i="242"/>
  <c r="N91" i="242"/>
  <c r="M91" i="242"/>
  <c r="L91" i="242"/>
  <c r="K91" i="242"/>
  <c r="AF9" i="242"/>
  <c r="G91" i="242"/>
  <c r="F91" i="242"/>
  <c r="AD9" i="242"/>
  <c r="E91" i="242"/>
  <c r="D91" i="242"/>
  <c r="AB9" i="242"/>
  <c r="C91" i="242"/>
  <c r="O90" i="242"/>
  <c r="N90" i="242"/>
  <c r="M90" i="242"/>
  <c r="L90" i="242"/>
  <c r="K90" i="242"/>
  <c r="AF8" i="242"/>
  <c r="G90" i="242"/>
  <c r="F90" i="242"/>
  <c r="AD8" i="242"/>
  <c r="E90" i="242"/>
  <c r="D90" i="242"/>
  <c r="AB8" i="242"/>
  <c r="C90" i="242"/>
  <c r="O89" i="242"/>
  <c r="N89" i="242"/>
  <c r="M89" i="242"/>
  <c r="L89" i="242"/>
  <c r="J89" i="242"/>
  <c r="AF7" i="242"/>
  <c r="G89" i="242"/>
  <c r="F89" i="242"/>
  <c r="AD7" i="242"/>
  <c r="E89" i="242"/>
  <c r="D89" i="242"/>
  <c r="AB7" i="242"/>
  <c r="C89" i="242"/>
  <c r="O88" i="242"/>
  <c r="N88" i="242"/>
  <c r="M88" i="242"/>
  <c r="L88" i="242"/>
  <c r="J88" i="242"/>
  <c r="AF6" i="242"/>
  <c r="G88" i="242"/>
  <c r="F88" i="242"/>
  <c r="AD6" i="242"/>
  <c r="E88" i="242"/>
  <c r="D88" i="242"/>
  <c r="AB6" i="242"/>
  <c r="C88" i="242"/>
  <c r="O87" i="242"/>
  <c r="N87" i="242"/>
  <c r="M87" i="242"/>
  <c r="L87" i="242"/>
  <c r="J87" i="242"/>
  <c r="AF5" i="242"/>
  <c r="G87" i="242"/>
  <c r="F87" i="242"/>
  <c r="AD5" i="242"/>
  <c r="E87" i="242"/>
  <c r="D87" i="242"/>
  <c r="AB5" i="242"/>
  <c r="C87" i="242"/>
  <c r="O86" i="242"/>
  <c r="N86" i="242"/>
  <c r="M86" i="242"/>
  <c r="L86" i="242"/>
  <c r="J86" i="242"/>
  <c r="AF4" i="242"/>
  <c r="G86" i="242"/>
  <c r="F86" i="242"/>
  <c r="AD4" i="242"/>
  <c r="E86" i="242"/>
  <c r="D86" i="242"/>
  <c r="AB4" i="242"/>
  <c r="C86" i="242"/>
  <c r="N85" i="242"/>
  <c r="F85" i="242"/>
  <c r="J83" i="242"/>
  <c r="C83" i="242"/>
  <c r="A65" i="242"/>
  <c r="AB34" i="242"/>
  <c r="AB33" i="242"/>
  <c r="AB32" i="242"/>
  <c r="AB31" i="242"/>
  <c r="A32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D16" i="242"/>
  <c r="D15" i="242"/>
  <c r="D14" i="242"/>
  <c r="D13" i="242"/>
  <c r="O10" i="242"/>
  <c r="D10" i="242"/>
  <c r="O9" i="242"/>
  <c r="D9" i="242"/>
  <c r="O8" i="242"/>
  <c r="D8" i="242"/>
  <c r="A7" i="242"/>
  <c r="A4" i="242"/>
  <c r="AB2" i="242"/>
  <c r="A2" i="242"/>
  <c r="AD128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AB111" i="241"/>
  <c r="AD110" i="241"/>
  <c r="AB110" i="241"/>
  <c r="AD109" i="241"/>
  <c r="AB109" i="241"/>
  <c r="AD108" i="241"/>
  <c r="AB108" i="241"/>
  <c r="AD105" i="241"/>
  <c r="AB105" i="241"/>
  <c r="AD104" i="241"/>
  <c r="AB104" i="241"/>
  <c r="O91" i="241"/>
  <c r="N91" i="241"/>
  <c r="M91" i="241"/>
  <c r="L91" i="241"/>
  <c r="K91" i="241"/>
  <c r="AF9" i="241"/>
  <c r="G91" i="241"/>
  <c r="F91" i="241"/>
  <c r="AD9" i="241"/>
  <c r="E91" i="241"/>
  <c r="D91" i="241"/>
  <c r="AB9" i="241"/>
  <c r="C91" i="241"/>
  <c r="O90" i="241"/>
  <c r="N90" i="241"/>
  <c r="M90" i="241"/>
  <c r="L90" i="241"/>
  <c r="K90" i="241"/>
  <c r="AF8" i="241"/>
  <c r="G90" i="241"/>
  <c r="F90" i="241"/>
  <c r="AD8" i="241"/>
  <c r="E90" i="241"/>
  <c r="D90" i="241"/>
  <c r="AB8" i="241"/>
  <c r="C90" i="241"/>
  <c r="O89" i="241"/>
  <c r="N89" i="241"/>
  <c r="M89" i="241"/>
  <c r="L89" i="241"/>
  <c r="J89" i="241"/>
  <c r="AF7" i="241"/>
  <c r="G89" i="241"/>
  <c r="F89" i="241"/>
  <c r="AD7" i="241"/>
  <c r="E89" i="241"/>
  <c r="D89" i="241"/>
  <c r="AB7" i="241"/>
  <c r="C89" i="241"/>
  <c r="O88" i="241"/>
  <c r="N88" i="241"/>
  <c r="M88" i="241"/>
  <c r="L88" i="241"/>
  <c r="J88" i="241"/>
  <c r="AF6" i="241"/>
  <c r="G88" i="241"/>
  <c r="F88" i="241"/>
  <c r="AD6" i="241"/>
  <c r="E88" i="241"/>
  <c r="D88" i="241"/>
  <c r="AB6" i="241"/>
  <c r="C88" i="241"/>
  <c r="O87" i="241"/>
  <c r="N87" i="241"/>
  <c r="M87" i="241"/>
  <c r="L87" i="241"/>
  <c r="J87" i="241"/>
  <c r="AF5" i="241"/>
  <c r="G87" i="241"/>
  <c r="F87" i="241"/>
  <c r="AD5" i="241"/>
  <c r="E87" i="241"/>
  <c r="D87" i="241"/>
  <c r="AB5" i="241"/>
  <c r="C87" i="241"/>
  <c r="O86" i="241"/>
  <c r="N86" i="241"/>
  <c r="M86" i="241"/>
  <c r="L86" i="241"/>
  <c r="J86" i="241"/>
  <c r="AF4" i="241"/>
  <c r="G86" i="241"/>
  <c r="F86" i="241"/>
  <c r="AD4" i="241"/>
  <c r="E86" i="241"/>
  <c r="D86" i="241"/>
  <c r="AB4" i="241"/>
  <c r="C86" i="241"/>
  <c r="N85" i="241"/>
  <c r="F85" i="241"/>
  <c r="J83" i="241"/>
  <c r="C83" i="241"/>
  <c r="A65" i="241"/>
  <c r="AB34" i="241"/>
  <c r="AB33" i="241"/>
  <c r="AB32" i="241"/>
  <c r="AB31" i="241"/>
  <c r="A32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B17" i="241"/>
  <c r="AB16" i="241"/>
  <c r="AB15" i="241"/>
  <c r="D16" i="241"/>
  <c r="D15" i="241"/>
  <c r="O14" i="241"/>
  <c r="D14" i="241"/>
  <c r="D13" i="241"/>
  <c r="O10" i="241"/>
  <c r="D10" i="241"/>
  <c r="O9" i="241"/>
  <c r="D9" i="241"/>
  <c r="O8" i="241"/>
  <c r="D8" i="241"/>
  <c r="A7" i="241"/>
  <c r="A4" i="241"/>
  <c r="AB2" i="241"/>
  <c r="A2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1" i="240"/>
  <c r="N91" i="240"/>
  <c r="M91" i="240"/>
  <c r="L91" i="240"/>
  <c r="K91" i="240"/>
  <c r="AF9" i="240"/>
  <c r="G91" i="240"/>
  <c r="F91" i="240"/>
  <c r="AD9" i="240"/>
  <c r="E91" i="240"/>
  <c r="D91" i="240"/>
  <c r="AB9" i="240"/>
  <c r="C91" i="240"/>
  <c r="O90" i="240"/>
  <c r="N90" i="240"/>
  <c r="M90" i="240"/>
  <c r="L90" i="240"/>
  <c r="K90" i="240"/>
  <c r="AF8" i="240"/>
  <c r="G90" i="240"/>
  <c r="F90" i="240"/>
  <c r="AD8" i="240"/>
  <c r="E90" i="240"/>
  <c r="D90" i="240"/>
  <c r="AB8" i="240"/>
  <c r="C90" i="240"/>
  <c r="O89" i="240"/>
  <c r="N89" i="240"/>
  <c r="M89" i="240"/>
  <c r="L89" i="240"/>
  <c r="J89" i="240"/>
  <c r="AF7" i="240"/>
  <c r="G89" i="240"/>
  <c r="F89" i="240"/>
  <c r="AD7" i="240"/>
  <c r="E89" i="240"/>
  <c r="D89" i="240"/>
  <c r="AB7" i="240"/>
  <c r="C89" i="240"/>
  <c r="O88" i="240"/>
  <c r="N88" i="240"/>
  <c r="M88" i="240"/>
  <c r="L88" i="240"/>
  <c r="J88" i="240"/>
  <c r="AF6" i="240"/>
  <c r="G88" i="240"/>
  <c r="F88" i="240"/>
  <c r="AD6" i="240"/>
  <c r="E88" i="240"/>
  <c r="D88" i="240"/>
  <c r="AB6" i="240"/>
  <c r="C88" i="240"/>
  <c r="O87" i="240"/>
  <c r="N87" i="240"/>
  <c r="M87" i="240"/>
  <c r="L87" i="240"/>
  <c r="J87" i="240"/>
  <c r="AF5" i="240"/>
  <c r="G87" i="240"/>
  <c r="F87" i="240"/>
  <c r="AD5" i="240"/>
  <c r="E87" i="240"/>
  <c r="D87" i="240"/>
  <c r="AB5" i="240"/>
  <c r="C87" i="240"/>
  <c r="O86" i="240"/>
  <c r="N86" i="240"/>
  <c r="M86" i="240"/>
  <c r="L86" i="240"/>
  <c r="J86" i="240"/>
  <c r="AF4" i="240"/>
  <c r="G86" i="240"/>
  <c r="F86" i="240"/>
  <c r="AD4" i="240"/>
  <c r="E86" i="240"/>
  <c r="D86" i="240"/>
  <c r="AB4" i="240"/>
  <c r="C86" i="240"/>
  <c r="N85" i="240"/>
  <c r="F85" i="240"/>
  <c r="J83" i="240"/>
  <c r="C83" i="240"/>
  <c r="A65" i="240"/>
  <c r="AB34" i="240"/>
  <c r="AB33" i="240"/>
  <c r="AB32" i="240"/>
  <c r="AB31" i="240"/>
  <c r="A32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O14" i="240"/>
  <c r="D14" i="240"/>
  <c r="D13" i="240"/>
  <c r="O10" i="240"/>
  <c r="D10" i="240"/>
  <c r="O9" i="240"/>
  <c r="D9" i="240"/>
  <c r="O8" i="240"/>
  <c r="D8" i="240"/>
  <c r="A7" i="240"/>
  <c r="A4" i="240"/>
  <c r="AB2" i="240"/>
  <c r="A2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1" i="239"/>
  <c r="N91" i="239"/>
  <c r="M91" i="239"/>
  <c r="L91" i="239"/>
  <c r="K91" i="239"/>
  <c r="AF9" i="239"/>
  <c r="G91" i="239"/>
  <c r="F91" i="239"/>
  <c r="AD9" i="239"/>
  <c r="E91" i="239"/>
  <c r="D91" i="239"/>
  <c r="AB9" i="239"/>
  <c r="C91" i="239"/>
  <c r="O90" i="239"/>
  <c r="N90" i="239"/>
  <c r="M90" i="239"/>
  <c r="L90" i="239"/>
  <c r="K90" i="239"/>
  <c r="AF8" i="239"/>
  <c r="G90" i="239"/>
  <c r="F90" i="239"/>
  <c r="AD8" i="239"/>
  <c r="E90" i="239"/>
  <c r="D90" i="239"/>
  <c r="AB8" i="239"/>
  <c r="C90" i="239"/>
  <c r="O89" i="239"/>
  <c r="N89" i="239"/>
  <c r="M89" i="239"/>
  <c r="L89" i="239"/>
  <c r="J89" i="239"/>
  <c r="AF7" i="239"/>
  <c r="G89" i="239"/>
  <c r="F89" i="239"/>
  <c r="AD7" i="239"/>
  <c r="E89" i="239"/>
  <c r="D89" i="239"/>
  <c r="AB7" i="239"/>
  <c r="C89" i="239"/>
  <c r="O88" i="239"/>
  <c r="N88" i="239"/>
  <c r="M88" i="239"/>
  <c r="L88" i="239"/>
  <c r="J88" i="239"/>
  <c r="AF6" i="239"/>
  <c r="G88" i="239"/>
  <c r="F88" i="239"/>
  <c r="AD6" i="239"/>
  <c r="E88" i="239"/>
  <c r="D88" i="239"/>
  <c r="AB6" i="239"/>
  <c r="C88" i="239"/>
  <c r="O87" i="239"/>
  <c r="N87" i="239"/>
  <c r="M87" i="239"/>
  <c r="L87" i="239"/>
  <c r="J87" i="239"/>
  <c r="AF5" i="239"/>
  <c r="G87" i="239"/>
  <c r="F87" i="239"/>
  <c r="AD5" i="239"/>
  <c r="E87" i="239"/>
  <c r="D87" i="239"/>
  <c r="AB5" i="239"/>
  <c r="C87" i="239"/>
  <c r="O86" i="239"/>
  <c r="N86" i="239"/>
  <c r="M86" i="239"/>
  <c r="L86" i="239"/>
  <c r="J86" i="239"/>
  <c r="AF4" i="239"/>
  <c r="G86" i="239"/>
  <c r="F86" i="239"/>
  <c r="AD4" i="239"/>
  <c r="E86" i="239"/>
  <c r="D86" i="239"/>
  <c r="AB4" i="239"/>
  <c r="C86" i="239"/>
  <c r="N85" i="239"/>
  <c r="F85" i="239"/>
  <c r="J83" i="239"/>
  <c r="C83" i="239"/>
  <c r="A65" i="239"/>
  <c r="AB34" i="239"/>
  <c r="AB33" i="239"/>
  <c r="AB32" i="239"/>
  <c r="AB31" i="239"/>
  <c r="A32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6" i="239"/>
  <c r="D15" i="239"/>
  <c r="O14" i="239"/>
  <c r="D14" i="239"/>
  <c r="D13" i="239"/>
  <c r="O10" i="239"/>
  <c r="D10" i="239"/>
  <c r="O9" i="239"/>
  <c r="D9" i="239"/>
  <c r="O8" i="239"/>
  <c r="D8" i="239"/>
  <c r="A7" i="239"/>
  <c r="A4" i="239"/>
  <c r="AB2" i="239"/>
  <c r="A2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1" i="238"/>
  <c r="N91" i="238"/>
  <c r="M91" i="238"/>
  <c r="L91" i="238"/>
  <c r="K91" i="238"/>
  <c r="AF9" i="238"/>
  <c r="G91" i="238"/>
  <c r="F91" i="238"/>
  <c r="AD9" i="238"/>
  <c r="E91" i="238"/>
  <c r="D91" i="238"/>
  <c r="AB9" i="238"/>
  <c r="C91" i="238"/>
  <c r="O90" i="238"/>
  <c r="N90" i="238"/>
  <c r="M90" i="238"/>
  <c r="L90" i="238"/>
  <c r="K90" i="238"/>
  <c r="AF8" i="238"/>
  <c r="G90" i="238"/>
  <c r="F90" i="238"/>
  <c r="AD8" i="238"/>
  <c r="E90" i="238"/>
  <c r="D90" i="238"/>
  <c r="AB8" i="238"/>
  <c r="C90" i="238"/>
  <c r="O89" i="238"/>
  <c r="N89" i="238"/>
  <c r="M89" i="238"/>
  <c r="L89" i="238"/>
  <c r="J89" i="238"/>
  <c r="AF7" i="238"/>
  <c r="G89" i="238"/>
  <c r="F89" i="238"/>
  <c r="AD7" i="238"/>
  <c r="E89" i="238"/>
  <c r="D89" i="238"/>
  <c r="AB7" i="238"/>
  <c r="C89" i="238"/>
  <c r="O88" i="238"/>
  <c r="N88" i="238"/>
  <c r="M88" i="238"/>
  <c r="L88" i="238"/>
  <c r="J88" i="238"/>
  <c r="AF6" i="238"/>
  <c r="G88" i="238"/>
  <c r="F88" i="238"/>
  <c r="AD6" i="238"/>
  <c r="E88" i="238"/>
  <c r="D88" i="238"/>
  <c r="AB6" i="238"/>
  <c r="C88" i="238"/>
  <c r="O87" i="238"/>
  <c r="N87" i="238"/>
  <c r="M87" i="238"/>
  <c r="L87" i="238"/>
  <c r="J87" i="238"/>
  <c r="AF5" i="238"/>
  <c r="G87" i="238"/>
  <c r="F87" i="238"/>
  <c r="AD5" i="238"/>
  <c r="E87" i="238"/>
  <c r="D87" i="238"/>
  <c r="AB5" i="238"/>
  <c r="C87" i="238"/>
  <c r="O86" i="238"/>
  <c r="N86" i="238"/>
  <c r="M86" i="238"/>
  <c r="L86" i="238"/>
  <c r="J86" i="238"/>
  <c r="AF4" i="238"/>
  <c r="G86" i="238"/>
  <c r="F86" i="238"/>
  <c r="AD4" i="238"/>
  <c r="E86" i="238"/>
  <c r="D86" i="238"/>
  <c r="AB4" i="238"/>
  <c r="C86" i="238"/>
  <c r="N85" i="238"/>
  <c r="F85" i="238"/>
  <c r="J83" i="238"/>
  <c r="C83" i="238"/>
  <c r="A65" i="238"/>
  <c r="AB34" i="238"/>
  <c r="AB33" i="238"/>
  <c r="AB32" i="238"/>
  <c r="AB31" i="238"/>
  <c r="A32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D15" i="238"/>
  <c r="O14" i="238"/>
  <c r="D14" i="238"/>
  <c r="D13" i="238"/>
  <c r="O10" i="238"/>
  <c r="D10" i="238"/>
  <c r="O9" i="238"/>
  <c r="D9" i="238"/>
  <c r="O8" i="238"/>
  <c r="D8" i="238"/>
  <c r="A7" i="238"/>
  <c r="A4" i="238"/>
  <c r="AB2" i="238"/>
  <c r="A2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1" i="237"/>
  <c r="N91" i="237"/>
  <c r="M91" i="237"/>
  <c r="L91" i="237"/>
  <c r="K91" i="237"/>
  <c r="AF9" i="237"/>
  <c r="G91" i="237"/>
  <c r="F91" i="237"/>
  <c r="AD9" i="237"/>
  <c r="E91" i="237"/>
  <c r="D91" i="237"/>
  <c r="AB9" i="237"/>
  <c r="C91" i="237"/>
  <c r="O90" i="237"/>
  <c r="N90" i="237"/>
  <c r="M90" i="237"/>
  <c r="L90" i="237"/>
  <c r="K90" i="237"/>
  <c r="AF8" i="237"/>
  <c r="G90" i="237"/>
  <c r="F90" i="237"/>
  <c r="AD8" i="237"/>
  <c r="E90" i="237"/>
  <c r="D90" i="237"/>
  <c r="AB8" i="237"/>
  <c r="C90" i="237"/>
  <c r="O89" i="237"/>
  <c r="N89" i="237"/>
  <c r="M89" i="237"/>
  <c r="L89" i="237"/>
  <c r="J89" i="237"/>
  <c r="AF7" i="237"/>
  <c r="G89" i="237"/>
  <c r="F89" i="237"/>
  <c r="AD7" i="237"/>
  <c r="E89" i="237"/>
  <c r="D89" i="237"/>
  <c r="AB7" i="237"/>
  <c r="C89" i="237"/>
  <c r="O88" i="237"/>
  <c r="N88" i="237"/>
  <c r="M88" i="237"/>
  <c r="L88" i="237"/>
  <c r="J88" i="237"/>
  <c r="AF6" i="237"/>
  <c r="G88" i="237"/>
  <c r="F88" i="237"/>
  <c r="AD6" i="237"/>
  <c r="E88" i="237"/>
  <c r="D88" i="237"/>
  <c r="AB6" i="237"/>
  <c r="C88" i="237"/>
  <c r="O87" i="237"/>
  <c r="N87" i="237"/>
  <c r="M87" i="237"/>
  <c r="L87" i="237"/>
  <c r="J87" i="237"/>
  <c r="AF5" i="237"/>
  <c r="G87" i="237"/>
  <c r="F87" i="237"/>
  <c r="AD5" i="237"/>
  <c r="E87" i="237"/>
  <c r="D87" i="237"/>
  <c r="AB5" i="237"/>
  <c r="C87" i="237"/>
  <c r="O86" i="237"/>
  <c r="N86" i="237"/>
  <c r="M86" i="237"/>
  <c r="L86" i="237"/>
  <c r="J86" i="237"/>
  <c r="AF4" i="237"/>
  <c r="G86" i="237"/>
  <c r="F86" i="237"/>
  <c r="AD4" i="237"/>
  <c r="E86" i="237"/>
  <c r="D86" i="237"/>
  <c r="AB4" i="237"/>
  <c r="C86" i="237"/>
  <c r="N85" i="237"/>
  <c r="F85" i="237"/>
  <c r="J83" i="237"/>
  <c r="C83" i="237"/>
  <c r="A65" i="237"/>
  <c r="AB34" i="237"/>
  <c r="AB33" i="237"/>
  <c r="AB32" i="237"/>
  <c r="AB31" i="237"/>
  <c r="A32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6" i="237"/>
  <c r="D15" i="237"/>
  <c r="O14" i="237"/>
  <c r="D14" i="237"/>
  <c r="D13" i="237"/>
  <c r="O10" i="237"/>
  <c r="D10" i="237"/>
  <c r="O9" i="237"/>
  <c r="D9" i="237"/>
  <c r="O8" i="237"/>
  <c r="D8" i="237"/>
  <c r="A7" i="237"/>
  <c r="A4" i="237"/>
  <c r="AB2" i="237"/>
  <c r="A2" i="237"/>
  <c r="AD128" i="236"/>
  <c r="O10" i="236"/>
  <c r="AB128" i="236"/>
  <c r="AD127" i="236"/>
  <c r="O9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D15" i="236"/>
  <c r="AB110" i="236"/>
  <c r="AD109" i="236"/>
  <c r="D14" i="236"/>
  <c r="AB109" i="236"/>
  <c r="AD108" i="236"/>
  <c r="D13" i="236"/>
  <c r="AB108" i="236"/>
  <c r="AD105" i="236"/>
  <c r="AB105" i="236"/>
  <c r="AD104" i="236"/>
  <c r="AB104" i="236"/>
  <c r="O91" i="236"/>
  <c r="N91" i="236"/>
  <c r="M91" i="236"/>
  <c r="L91" i="236"/>
  <c r="K91" i="236"/>
  <c r="AF9" i="236"/>
  <c r="G91" i="236"/>
  <c r="F91" i="236"/>
  <c r="AD9" i="236"/>
  <c r="E91" i="236"/>
  <c r="D91" i="236"/>
  <c r="AB9" i="236"/>
  <c r="C91" i="236"/>
  <c r="O90" i="236"/>
  <c r="N90" i="236"/>
  <c r="M90" i="236"/>
  <c r="L90" i="236"/>
  <c r="K90" i="236"/>
  <c r="AF8" i="236"/>
  <c r="G90" i="236"/>
  <c r="F90" i="236"/>
  <c r="AD8" i="236"/>
  <c r="E90" i="236"/>
  <c r="D90" i="236"/>
  <c r="AB8" i="236"/>
  <c r="C90" i="236"/>
  <c r="O89" i="236"/>
  <c r="N89" i="236"/>
  <c r="M89" i="236"/>
  <c r="L89" i="236"/>
  <c r="J89" i="236"/>
  <c r="AF7" i="236"/>
  <c r="G89" i="236"/>
  <c r="F89" i="236"/>
  <c r="AD7" i="236"/>
  <c r="E89" i="236"/>
  <c r="D89" i="236"/>
  <c r="AB7" i="236"/>
  <c r="C89" i="236"/>
  <c r="O88" i="236"/>
  <c r="N88" i="236"/>
  <c r="M88" i="236"/>
  <c r="L88" i="236"/>
  <c r="J88" i="236"/>
  <c r="AF6" i="236"/>
  <c r="G88" i="236"/>
  <c r="F88" i="236"/>
  <c r="AD6" i="236"/>
  <c r="E88" i="236"/>
  <c r="D88" i="236"/>
  <c r="AB6" i="236"/>
  <c r="C88" i="236"/>
  <c r="O87" i="236"/>
  <c r="N87" i="236"/>
  <c r="M87" i="236"/>
  <c r="L87" i="236"/>
  <c r="J87" i="236"/>
  <c r="AF5" i="236"/>
  <c r="G87" i="236"/>
  <c r="F87" i="236"/>
  <c r="AD5" i="236"/>
  <c r="E87" i="236"/>
  <c r="D87" i="236"/>
  <c r="AB5" i="236"/>
  <c r="C87" i="236"/>
  <c r="O86" i="236"/>
  <c r="N86" i="236"/>
  <c r="M86" i="236"/>
  <c r="L86" i="236"/>
  <c r="J86" i="236"/>
  <c r="AF4" i="236"/>
  <c r="G86" i="236"/>
  <c r="F86" i="236"/>
  <c r="AD4" i="236"/>
  <c r="E86" i="236"/>
  <c r="D86" i="236"/>
  <c r="AB4" i="236"/>
  <c r="C86" i="236"/>
  <c r="N85" i="236"/>
  <c r="F85" i="236"/>
  <c r="J83" i="236"/>
  <c r="C83" i="236"/>
  <c r="A65" i="236"/>
  <c r="A50" i="236"/>
  <c r="AB34" i="236"/>
  <c r="AB33" i="236"/>
  <c r="AB32" i="236"/>
  <c r="AB31" i="236"/>
  <c r="A32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19" i="236"/>
  <c r="AB17" i="236"/>
  <c r="AB16" i="236"/>
  <c r="AB15" i="236"/>
  <c r="D16" i="236"/>
  <c r="O14" i="236"/>
  <c r="D10" i="236"/>
  <c r="D9" i="236"/>
  <c r="O8" i="236"/>
  <c r="D8" i="236"/>
  <c r="A7" i="236"/>
  <c r="A4" i="236"/>
  <c r="AB2" i="236"/>
  <c r="A2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1" i="235"/>
  <c r="N91" i="235"/>
  <c r="M91" i="235"/>
  <c r="L91" i="235"/>
  <c r="K91" i="235"/>
  <c r="AF9" i="235"/>
  <c r="G91" i="235"/>
  <c r="F91" i="235"/>
  <c r="AD9" i="235"/>
  <c r="E91" i="235"/>
  <c r="D91" i="235"/>
  <c r="AB9" i="235"/>
  <c r="C91" i="235"/>
  <c r="O90" i="235"/>
  <c r="N90" i="235"/>
  <c r="M90" i="235"/>
  <c r="L90" i="235"/>
  <c r="K90" i="235"/>
  <c r="AF8" i="235"/>
  <c r="G90" i="235"/>
  <c r="F90" i="235"/>
  <c r="AD8" i="235"/>
  <c r="E90" i="235"/>
  <c r="D90" i="235"/>
  <c r="AB8" i="235"/>
  <c r="C90" i="235"/>
  <c r="O89" i="235"/>
  <c r="N89" i="235"/>
  <c r="M89" i="235"/>
  <c r="L89" i="235"/>
  <c r="J89" i="235"/>
  <c r="AF7" i="235"/>
  <c r="G89" i="235"/>
  <c r="F89" i="235"/>
  <c r="AD7" i="235"/>
  <c r="E89" i="235"/>
  <c r="D89" i="235"/>
  <c r="AB7" i="235"/>
  <c r="C89" i="235"/>
  <c r="O88" i="235"/>
  <c r="N88" i="235"/>
  <c r="M88" i="235"/>
  <c r="L88" i="235"/>
  <c r="J88" i="235"/>
  <c r="AF6" i="235"/>
  <c r="G88" i="235"/>
  <c r="F88" i="235"/>
  <c r="AD6" i="235"/>
  <c r="E88" i="235"/>
  <c r="D88" i="235"/>
  <c r="AB6" i="235"/>
  <c r="C88" i="235"/>
  <c r="O87" i="235"/>
  <c r="N87" i="235"/>
  <c r="M87" i="235"/>
  <c r="L87" i="235"/>
  <c r="J87" i="235"/>
  <c r="AF5" i="235"/>
  <c r="G87" i="235"/>
  <c r="F87" i="235"/>
  <c r="AD5" i="235"/>
  <c r="E87" i="235"/>
  <c r="D87" i="235"/>
  <c r="AB5" i="235"/>
  <c r="C87" i="235"/>
  <c r="O86" i="235"/>
  <c r="N86" i="235"/>
  <c r="M86" i="235"/>
  <c r="L86" i="235"/>
  <c r="J86" i="235"/>
  <c r="AF4" i="235"/>
  <c r="G86" i="235"/>
  <c r="F86" i="235"/>
  <c r="AD4" i="235"/>
  <c r="E86" i="235"/>
  <c r="D86" i="235"/>
  <c r="AB4" i="235"/>
  <c r="C86" i="235"/>
  <c r="N85" i="235"/>
  <c r="F85" i="235"/>
  <c r="J83" i="235"/>
  <c r="C83" i="235"/>
  <c r="A65" i="235"/>
  <c r="AB34" i="235"/>
  <c r="AB33" i="235"/>
  <c r="AB32" i="235"/>
  <c r="AB31" i="235"/>
  <c r="A32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D16" i="235"/>
  <c r="D15" i="235"/>
  <c r="O14" i="235"/>
  <c r="D14" i="235"/>
  <c r="D13" i="235"/>
  <c r="O10" i="235"/>
  <c r="D10" i="235"/>
  <c r="O9" i="235"/>
  <c r="D9" i="235"/>
  <c r="O8" i="235"/>
  <c r="D8" i="235"/>
  <c r="A7" i="235"/>
  <c r="A4" i="235"/>
  <c r="AB2" i="235"/>
  <c r="A2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1" i="234"/>
  <c r="N91" i="234"/>
  <c r="M91" i="234"/>
  <c r="L91" i="234"/>
  <c r="K91" i="234"/>
  <c r="AF9" i="234"/>
  <c r="G91" i="234"/>
  <c r="F91" i="234"/>
  <c r="AD9" i="234"/>
  <c r="E91" i="234"/>
  <c r="D91" i="234"/>
  <c r="AB9" i="234"/>
  <c r="C91" i="234"/>
  <c r="O90" i="234"/>
  <c r="N90" i="234"/>
  <c r="M90" i="234"/>
  <c r="L90" i="234"/>
  <c r="K90" i="234"/>
  <c r="AF8" i="234"/>
  <c r="G90" i="234"/>
  <c r="F90" i="234"/>
  <c r="AD8" i="234"/>
  <c r="E90" i="234"/>
  <c r="D90" i="234"/>
  <c r="AB8" i="234"/>
  <c r="C90" i="234"/>
  <c r="O89" i="234"/>
  <c r="N89" i="234"/>
  <c r="M89" i="234"/>
  <c r="L89" i="234"/>
  <c r="J89" i="234"/>
  <c r="AF7" i="234"/>
  <c r="G89" i="234"/>
  <c r="F89" i="234"/>
  <c r="AD7" i="234"/>
  <c r="E89" i="234"/>
  <c r="D89" i="234"/>
  <c r="AB7" i="234"/>
  <c r="C89" i="234"/>
  <c r="O88" i="234"/>
  <c r="N88" i="234"/>
  <c r="M88" i="234"/>
  <c r="L88" i="234"/>
  <c r="J88" i="234"/>
  <c r="AF6" i="234"/>
  <c r="G88" i="234"/>
  <c r="F88" i="234"/>
  <c r="AD6" i="234"/>
  <c r="E88" i="234"/>
  <c r="D88" i="234"/>
  <c r="AB6" i="234"/>
  <c r="C88" i="234"/>
  <c r="O87" i="234"/>
  <c r="N87" i="234"/>
  <c r="M87" i="234"/>
  <c r="L87" i="234"/>
  <c r="J87" i="234"/>
  <c r="AF5" i="234"/>
  <c r="G87" i="234"/>
  <c r="F87" i="234"/>
  <c r="AD5" i="234"/>
  <c r="E87" i="234"/>
  <c r="D87" i="234"/>
  <c r="AB5" i="234"/>
  <c r="C87" i="234"/>
  <c r="O86" i="234"/>
  <c r="N86" i="234"/>
  <c r="M86" i="234"/>
  <c r="L86" i="234"/>
  <c r="J86" i="234"/>
  <c r="AF4" i="234"/>
  <c r="G86" i="234"/>
  <c r="F86" i="234"/>
  <c r="AD4" i="234"/>
  <c r="E86" i="234"/>
  <c r="D86" i="234"/>
  <c r="AB4" i="234"/>
  <c r="C86" i="234"/>
  <c r="N85" i="234"/>
  <c r="F85" i="234"/>
  <c r="J83" i="234"/>
  <c r="C83" i="234"/>
  <c r="A65" i="234"/>
  <c r="AB34" i="234"/>
  <c r="AB33" i="234"/>
  <c r="AB32" i="234"/>
  <c r="AB31" i="234"/>
  <c r="A32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6" i="234"/>
  <c r="D15" i="234"/>
  <c r="O14" i="234"/>
  <c r="D14" i="234"/>
  <c r="D13" i="234"/>
  <c r="O10" i="234"/>
  <c r="D10" i="234"/>
  <c r="O9" i="234"/>
  <c r="D9" i="234"/>
  <c r="O8" i="234"/>
  <c r="D8" i="234"/>
  <c r="A7" i="234"/>
  <c r="A4" i="234"/>
  <c r="AB2" i="234"/>
  <c r="A2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1" i="233"/>
  <c r="N91" i="233"/>
  <c r="M91" i="233"/>
  <c r="L91" i="233"/>
  <c r="K91" i="233"/>
  <c r="AF9" i="233"/>
  <c r="G91" i="233"/>
  <c r="F91" i="233"/>
  <c r="AD9" i="233"/>
  <c r="E91" i="233"/>
  <c r="D91" i="233"/>
  <c r="AB9" i="233"/>
  <c r="C91" i="233"/>
  <c r="O90" i="233"/>
  <c r="N90" i="233"/>
  <c r="M90" i="233"/>
  <c r="L90" i="233"/>
  <c r="K90" i="233"/>
  <c r="AF8" i="233"/>
  <c r="G90" i="233"/>
  <c r="F90" i="233"/>
  <c r="AD8" i="233"/>
  <c r="E90" i="233"/>
  <c r="D90" i="233"/>
  <c r="AB8" i="233"/>
  <c r="C90" i="233"/>
  <c r="O89" i="233"/>
  <c r="N89" i="233"/>
  <c r="M89" i="233"/>
  <c r="L89" i="233"/>
  <c r="J89" i="233"/>
  <c r="AF7" i="233"/>
  <c r="G89" i="233"/>
  <c r="F89" i="233"/>
  <c r="AD7" i="233"/>
  <c r="E89" i="233"/>
  <c r="D89" i="233"/>
  <c r="AB7" i="233"/>
  <c r="C89" i="233"/>
  <c r="O88" i="233"/>
  <c r="N88" i="233"/>
  <c r="M88" i="233"/>
  <c r="L88" i="233"/>
  <c r="J88" i="233"/>
  <c r="AF6" i="233"/>
  <c r="G88" i="233"/>
  <c r="F88" i="233"/>
  <c r="AD6" i="233"/>
  <c r="E88" i="233"/>
  <c r="D88" i="233"/>
  <c r="AB6" i="233"/>
  <c r="C88" i="233"/>
  <c r="O87" i="233"/>
  <c r="N87" i="233"/>
  <c r="M87" i="233"/>
  <c r="L87" i="233"/>
  <c r="J87" i="233"/>
  <c r="AF5" i="233"/>
  <c r="G87" i="233"/>
  <c r="F87" i="233"/>
  <c r="AD5" i="233"/>
  <c r="E87" i="233"/>
  <c r="D87" i="233"/>
  <c r="AB5" i="233"/>
  <c r="C87" i="233"/>
  <c r="O86" i="233"/>
  <c r="N86" i="233"/>
  <c r="M86" i="233"/>
  <c r="L86" i="233"/>
  <c r="J86" i="233"/>
  <c r="AF4" i="233"/>
  <c r="G86" i="233"/>
  <c r="F86" i="233"/>
  <c r="AD4" i="233"/>
  <c r="E86" i="233"/>
  <c r="D86" i="233"/>
  <c r="AB4" i="233"/>
  <c r="C86" i="233"/>
  <c r="N85" i="233"/>
  <c r="F85" i="233"/>
  <c r="J83" i="233"/>
  <c r="C83" i="233"/>
  <c r="A65" i="233"/>
  <c r="AB34" i="233"/>
  <c r="AB33" i="233"/>
  <c r="AB32" i="233"/>
  <c r="AB31" i="233"/>
  <c r="A32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D15" i="233"/>
  <c r="O14" i="233"/>
  <c r="D14" i="233"/>
  <c r="D13" i="233"/>
  <c r="O10" i="233"/>
  <c r="D10" i="233"/>
  <c r="O9" i="233"/>
  <c r="D9" i="233"/>
  <c r="O8" i="233"/>
  <c r="D8" i="233"/>
  <c r="A7" i="233"/>
  <c r="A4" i="233"/>
  <c r="AB2" i="233"/>
  <c r="A2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D111" i="232"/>
  <c r="AB111" i="232"/>
  <c r="AD110" i="232"/>
  <c r="AB110" i="232"/>
  <c r="AD109" i="232"/>
  <c r="AB109" i="232"/>
  <c r="AD108" i="232"/>
  <c r="AB108" i="232"/>
  <c r="AD105" i="232"/>
  <c r="AB105" i="232"/>
  <c r="AD104" i="232"/>
  <c r="AB104" i="232"/>
  <c r="O91" i="232"/>
  <c r="N91" i="232"/>
  <c r="M91" i="232"/>
  <c r="L91" i="232"/>
  <c r="K91" i="232"/>
  <c r="AF9" i="232"/>
  <c r="G91" i="232"/>
  <c r="F91" i="232"/>
  <c r="AD9" i="232"/>
  <c r="E91" i="232"/>
  <c r="D91" i="232"/>
  <c r="AB9" i="232"/>
  <c r="C91" i="232"/>
  <c r="O90" i="232"/>
  <c r="N90" i="232"/>
  <c r="M90" i="232"/>
  <c r="L90" i="232"/>
  <c r="K90" i="232"/>
  <c r="AF8" i="232"/>
  <c r="G90" i="232"/>
  <c r="F90" i="232"/>
  <c r="AD8" i="232"/>
  <c r="E90" i="232"/>
  <c r="D90" i="232"/>
  <c r="AB8" i="232"/>
  <c r="C90" i="232"/>
  <c r="O89" i="232"/>
  <c r="N89" i="232"/>
  <c r="M89" i="232"/>
  <c r="L89" i="232"/>
  <c r="J89" i="232"/>
  <c r="AF7" i="232"/>
  <c r="G89" i="232"/>
  <c r="F89" i="232"/>
  <c r="AD7" i="232"/>
  <c r="E89" i="232"/>
  <c r="D89" i="232"/>
  <c r="AB7" i="232"/>
  <c r="C89" i="232"/>
  <c r="O88" i="232"/>
  <c r="N88" i="232"/>
  <c r="M88" i="232"/>
  <c r="L88" i="232"/>
  <c r="J88" i="232"/>
  <c r="AF6" i="232"/>
  <c r="G88" i="232"/>
  <c r="F88" i="232"/>
  <c r="AD6" i="232"/>
  <c r="E88" i="232"/>
  <c r="D88" i="232"/>
  <c r="AB6" i="232"/>
  <c r="C88" i="232"/>
  <c r="O87" i="232"/>
  <c r="N87" i="232"/>
  <c r="M87" i="232"/>
  <c r="L87" i="232"/>
  <c r="J87" i="232"/>
  <c r="AF5" i="232"/>
  <c r="G87" i="232"/>
  <c r="F87" i="232"/>
  <c r="AD5" i="232"/>
  <c r="E87" i="232"/>
  <c r="D87" i="232"/>
  <c r="AB5" i="232"/>
  <c r="C87" i="232"/>
  <c r="O86" i="232"/>
  <c r="N86" i="232"/>
  <c r="M86" i="232"/>
  <c r="L86" i="232"/>
  <c r="J86" i="232"/>
  <c r="AF4" i="232"/>
  <c r="G86" i="232"/>
  <c r="F86" i="232"/>
  <c r="AD4" i="232"/>
  <c r="E86" i="232"/>
  <c r="D86" i="232"/>
  <c r="AB4" i="232"/>
  <c r="C86" i="232"/>
  <c r="N85" i="232"/>
  <c r="F85" i="232"/>
  <c r="J83" i="232"/>
  <c r="C83" i="232"/>
  <c r="A65" i="232"/>
  <c r="AB34" i="232"/>
  <c r="AB33" i="232"/>
  <c r="AB32" i="232"/>
  <c r="AB31" i="232"/>
  <c r="A32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D16" i="232"/>
  <c r="D15" i="232"/>
  <c r="O14" i="232"/>
  <c r="D14" i="232"/>
  <c r="D13" i="232"/>
  <c r="O10" i="232"/>
  <c r="D10" i="232"/>
  <c r="O9" i="232"/>
  <c r="D9" i="232"/>
  <c r="O8" i="232"/>
  <c r="D8" i="232"/>
  <c r="A7" i="232"/>
  <c r="A4" i="232"/>
  <c r="AB2" i="232"/>
  <c r="A2" i="232"/>
  <c r="AD128" i="231"/>
  <c r="O10" i="231"/>
  <c r="AB128" i="231"/>
  <c r="AD127" i="231"/>
  <c r="O9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D15" i="231"/>
  <c r="AB110" i="231"/>
  <c r="AD109" i="231"/>
  <c r="D14" i="231"/>
  <c r="AB109" i="231"/>
  <c r="AD108" i="231"/>
  <c r="D13" i="231"/>
  <c r="AB108" i="231"/>
  <c r="AD105" i="231"/>
  <c r="AB105" i="231"/>
  <c r="AD104" i="231"/>
  <c r="AB104" i="231"/>
  <c r="O91" i="231"/>
  <c r="N91" i="231"/>
  <c r="M91" i="231"/>
  <c r="L91" i="231"/>
  <c r="K91" i="231"/>
  <c r="AF9" i="231"/>
  <c r="G91" i="231"/>
  <c r="F91" i="231"/>
  <c r="AD9" i="231"/>
  <c r="E91" i="231"/>
  <c r="D91" i="231"/>
  <c r="AB9" i="231"/>
  <c r="C91" i="231"/>
  <c r="O90" i="231"/>
  <c r="N90" i="231"/>
  <c r="M90" i="231"/>
  <c r="L90" i="231"/>
  <c r="K90" i="231"/>
  <c r="AF8" i="231"/>
  <c r="G90" i="231"/>
  <c r="F90" i="231"/>
  <c r="AD8" i="231"/>
  <c r="E90" i="231"/>
  <c r="D90" i="231"/>
  <c r="AB8" i="231"/>
  <c r="C90" i="231"/>
  <c r="O89" i="231"/>
  <c r="N89" i="231"/>
  <c r="M89" i="231"/>
  <c r="L89" i="231"/>
  <c r="J89" i="231"/>
  <c r="AF7" i="231"/>
  <c r="G89" i="231"/>
  <c r="F89" i="231"/>
  <c r="AD7" i="231"/>
  <c r="E89" i="231"/>
  <c r="D89" i="231"/>
  <c r="AB7" i="231"/>
  <c r="C89" i="231"/>
  <c r="O88" i="231"/>
  <c r="N88" i="231"/>
  <c r="M88" i="231"/>
  <c r="L88" i="231"/>
  <c r="J88" i="231"/>
  <c r="AF6" i="231"/>
  <c r="G88" i="231"/>
  <c r="F88" i="231"/>
  <c r="AD6" i="231"/>
  <c r="E88" i="231"/>
  <c r="D88" i="231"/>
  <c r="AB6" i="231"/>
  <c r="C88" i="231"/>
  <c r="O87" i="231"/>
  <c r="N87" i="231"/>
  <c r="M87" i="231"/>
  <c r="L87" i="231"/>
  <c r="J87" i="231"/>
  <c r="AF5" i="231"/>
  <c r="G87" i="231"/>
  <c r="F87" i="231"/>
  <c r="AD5" i="231"/>
  <c r="E87" i="231"/>
  <c r="D87" i="231"/>
  <c r="AB5" i="231"/>
  <c r="C87" i="231"/>
  <c r="O86" i="231"/>
  <c r="N86" i="231"/>
  <c r="M86" i="231"/>
  <c r="L86" i="231"/>
  <c r="J86" i="231"/>
  <c r="AF4" i="231"/>
  <c r="G86" i="231"/>
  <c r="F86" i="231"/>
  <c r="AD4" i="231"/>
  <c r="E86" i="231"/>
  <c r="D86" i="231"/>
  <c r="AB4" i="231"/>
  <c r="C86" i="231"/>
  <c r="N85" i="231"/>
  <c r="F85" i="231"/>
  <c r="J83" i="231"/>
  <c r="C83" i="231"/>
  <c r="A65" i="231"/>
  <c r="A50" i="231"/>
  <c r="AB34" i="231"/>
  <c r="AB33" i="231"/>
  <c r="AB32" i="231"/>
  <c r="AB31" i="231"/>
  <c r="A32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19" i="231"/>
  <c r="AB17" i="231"/>
  <c r="AB16" i="231"/>
  <c r="AB15" i="231"/>
  <c r="D16" i="231"/>
  <c r="O14" i="231"/>
  <c r="D10" i="231"/>
  <c r="D9" i="231"/>
  <c r="O8" i="231"/>
  <c r="D8" i="231"/>
  <c r="A7" i="231"/>
  <c r="A4" i="231"/>
  <c r="AB2" i="231"/>
  <c r="A2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1" i="230"/>
  <c r="N91" i="230"/>
  <c r="M91" i="230"/>
  <c r="L91" i="230"/>
  <c r="K91" i="230"/>
  <c r="AF9" i="230"/>
  <c r="G91" i="230"/>
  <c r="F91" i="230"/>
  <c r="AD9" i="230"/>
  <c r="E91" i="230"/>
  <c r="D91" i="230"/>
  <c r="AB9" i="230"/>
  <c r="C91" i="230"/>
  <c r="O90" i="230"/>
  <c r="N90" i="230"/>
  <c r="M90" i="230"/>
  <c r="L90" i="230"/>
  <c r="K90" i="230"/>
  <c r="AF8" i="230"/>
  <c r="G90" i="230"/>
  <c r="F90" i="230"/>
  <c r="AD8" i="230"/>
  <c r="E90" i="230"/>
  <c r="D90" i="230"/>
  <c r="AB8" i="230"/>
  <c r="C90" i="230"/>
  <c r="O89" i="230"/>
  <c r="N89" i="230"/>
  <c r="M89" i="230"/>
  <c r="L89" i="230"/>
  <c r="J89" i="230"/>
  <c r="AF7" i="230"/>
  <c r="G89" i="230"/>
  <c r="F89" i="230"/>
  <c r="AD7" i="230"/>
  <c r="E89" i="230"/>
  <c r="D89" i="230"/>
  <c r="AB7" i="230"/>
  <c r="C89" i="230"/>
  <c r="O88" i="230"/>
  <c r="N88" i="230"/>
  <c r="M88" i="230"/>
  <c r="L88" i="230"/>
  <c r="J88" i="230"/>
  <c r="AF6" i="230"/>
  <c r="G88" i="230"/>
  <c r="F88" i="230"/>
  <c r="AD6" i="230"/>
  <c r="E88" i="230"/>
  <c r="D88" i="230"/>
  <c r="AB6" i="230"/>
  <c r="C88" i="230"/>
  <c r="O87" i="230"/>
  <c r="N87" i="230"/>
  <c r="M87" i="230"/>
  <c r="L87" i="230"/>
  <c r="J87" i="230"/>
  <c r="AF5" i="230"/>
  <c r="G87" i="230"/>
  <c r="F87" i="230"/>
  <c r="AD5" i="230"/>
  <c r="E87" i="230"/>
  <c r="D87" i="230"/>
  <c r="AB5" i="230"/>
  <c r="C87" i="230"/>
  <c r="O86" i="230"/>
  <c r="N86" i="230"/>
  <c r="M86" i="230"/>
  <c r="L86" i="230"/>
  <c r="J86" i="230"/>
  <c r="AF4" i="230"/>
  <c r="G86" i="230"/>
  <c r="F86" i="230"/>
  <c r="AD4" i="230"/>
  <c r="E86" i="230"/>
  <c r="D86" i="230"/>
  <c r="AB4" i="230"/>
  <c r="C86" i="230"/>
  <c r="N85" i="230"/>
  <c r="F85" i="230"/>
  <c r="J83" i="230"/>
  <c r="C83" i="230"/>
  <c r="A65" i="230"/>
  <c r="AB34" i="230"/>
  <c r="AB33" i="230"/>
  <c r="AB32" i="230"/>
  <c r="AB31" i="230"/>
  <c r="A32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15" i="230"/>
  <c r="O14" i="230"/>
  <c r="D14" i="230"/>
  <c r="D13" i="230"/>
  <c r="O10" i="230"/>
  <c r="D10" i="230"/>
  <c r="O9" i="230"/>
  <c r="D9" i="230"/>
  <c r="O8" i="230"/>
  <c r="D8" i="230"/>
  <c r="A7" i="230"/>
  <c r="A4" i="230"/>
  <c r="AB2" i="230"/>
  <c r="A2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1" i="229"/>
  <c r="N91" i="229"/>
  <c r="M91" i="229"/>
  <c r="L91" i="229"/>
  <c r="K91" i="229"/>
  <c r="AF9" i="229"/>
  <c r="G91" i="229"/>
  <c r="F91" i="229"/>
  <c r="AD9" i="229"/>
  <c r="E91" i="229"/>
  <c r="D91" i="229"/>
  <c r="AB9" i="229"/>
  <c r="C91" i="229"/>
  <c r="O90" i="229"/>
  <c r="N90" i="229"/>
  <c r="M90" i="229"/>
  <c r="L90" i="229"/>
  <c r="K90" i="229"/>
  <c r="AF8" i="229"/>
  <c r="G90" i="229"/>
  <c r="F90" i="229"/>
  <c r="AD8" i="229"/>
  <c r="E90" i="229"/>
  <c r="D90" i="229"/>
  <c r="AB8" i="229"/>
  <c r="C90" i="229"/>
  <c r="O89" i="229"/>
  <c r="N89" i="229"/>
  <c r="M89" i="229"/>
  <c r="L89" i="229"/>
  <c r="J89" i="229"/>
  <c r="AF7" i="229"/>
  <c r="G89" i="229"/>
  <c r="F89" i="229"/>
  <c r="AD7" i="229"/>
  <c r="E89" i="229"/>
  <c r="D89" i="229"/>
  <c r="AB7" i="229"/>
  <c r="C89" i="229"/>
  <c r="O88" i="229"/>
  <c r="N88" i="229"/>
  <c r="M88" i="229"/>
  <c r="L88" i="229"/>
  <c r="J88" i="229"/>
  <c r="AF6" i="229"/>
  <c r="G88" i="229"/>
  <c r="F88" i="229"/>
  <c r="AD6" i="229"/>
  <c r="E88" i="229"/>
  <c r="D88" i="229"/>
  <c r="AB6" i="229"/>
  <c r="C88" i="229"/>
  <c r="O87" i="229"/>
  <c r="N87" i="229"/>
  <c r="M87" i="229"/>
  <c r="L87" i="229"/>
  <c r="J87" i="229"/>
  <c r="AF5" i="229"/>
  <c r="G87" i="229"/>
  <c r="F87" i="229"/>
  <c r="AD5" i="229"/>
  <c r="E87" i="229"/>
  <c r="D87" i="229"/>
  <c r="AB5" i="229"/>
  <c r="C87" i="229"/>
  <c r="O86" i="229"/>
  <c r="N86" i="229"/>
  <c r="M86" i="229"/>
  <c r="L86" i="229"/>
  <c r="J86" i="229"/>
  <c r="AF4" i="229"/>
  <c r="G86" i="229"/>
  <c r="F86" i="229"/>
  <c r="AD4" i="229"/>
  <c r="E86" i="229"/>
  <c r="D86" i="229"/>
  <c r="AB4" i="229"/>
  <c r="C86" i="229"/>
  <c r="N85" i="229"/>
  <c r="F85" i="229"/>
  <c r="J83" i="229"/>
  <c r="C83" i="229"/>
  <c r="A65" i="229"/>
  <c r="AB34" i="229"/>
  <c r="AB33" i="229"/>
  <c r="AB32" i="229"/>
  <c r="AB31" i="229"/>
  <c r="A32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D16" i="229"/>
  <c r="D15" i="229"/>
  <c r="O14" i="229"/>
  <c r="D14" i="229"/>
  <c r="D13" i="229"/>
  <c r="O10" i="229"/>
  <c r="D10" i="229"/>
  <c r="O9" i="229"/>
  <c r="D9" i="229"/>
  <c r="O8" i="229"/>
  <c r="D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1" i="228"/>
  <c r="N91" i="228"/>
  <c r="M91" i="228"/>
  <c r="L91" i="228"/>
  <c r="K91" i="228"/>
  <c r="AF9" i="228"/>
  <c r="G91" i="228"/>
  <c r="F91" i="228"/>
  <c r="AD9" i="228"/>
  <c r="E91" i="228"/>
  <c r="D91" i="228"/>
  <c r="AB9" i="228"/>
  <c r="C91" i="228"/>
  <c r="O90" i="228"/>
  <c r="N90" i="228"/>
  <c r="M90" i="228"/>
  <c r="L90" i="228"/>
  <c r="K90" i="228"/>
  <c r="AF8" i="228"/>
  <c r="G90" i="228"/>
  <c r="F90" i="228"/>
  <c r="AD8" i="228"/>
  <c r="E90" i="228"/>
  <c r="D90" i="228"/>
  <c r="AB8" i="228"/>
  <c r="C90" i="228"/>
  <c r="O89" i="228"/>
  <c r="N89" i="228"/>
  <c r="M89" i="228"/>
  <c r="L89" i="228"/>
  <c r="J89" i="228"/>
  <c r="AF7" i="228"/>
  <c r="G89" i="228"/>
  <c r="F89" i="228"/>
  <c r="AD7" i="228"/>
  <c r="E89" i="228"/>
  <c r="D89" i="228"/>
  <c r="AB7" i="228"/>
  <c r="C89" i="228"/>
  <c r="O88" i="228"/>
  <c r="N88" i="228"/>
  <c r="M88" i="228"/>
  <c r="L88" i="228"/>
  <c r="J88" i="228"/>
  <c r="AF6" i="228"/>
  <c r="G88" i="228"/>
  <c r="F88" i="228"/>
  <c r="AD6" i="228"/>
  <c r="E88" i="228"/>
  <c r="D88" i="228"/>
  <c r="AB6" i="228"/>
  <c r="C88" i="228"/>
  <c r="O87" i="228"/>
  <c r="N87" i="228"/>
  <c r="M87" i="228"/>
  <c r="L87" i="228"/>
  <c r="J87" i="228"/>
  <c r="AF5" i="228"/>
  <c r="G87" i="228"/>
  <c r="F87" i="228"/>
  <c r="AD5" i="228"/>
  <c r="E87" i="228"/>
  <c r="D87" i="228"/>
  <c r="AB5" i="228"/>
  <c r="C87" i="228"/>
  <c r="O86" i="228"/>
  <c r="N86" i="228"/>
  <c r="M86" i="228"/>
  <c r="L86" i="228"/>
  <c r="J86" i="228"/>
  <c r="AF4" i="228"/>
  <c r="G86" i="228"/>
  <c r="F86" i="228"/>
  <c r="AD4" i="228"/>
  <c r="E86" i="228"/>
  <c r="D86" i="228"/>
  <c r="AB4" i="228"/>
  <c r="C86" i="228"/>
  <c r="N85" i="228"/>
  <c r="F85" i="228"/>
  <c r="J83" i="228"/>
  <c r="C83" i="228"/>
  <c r="A65" i="228"/>
  <c r="AB34" i="228"/>
  <c r="AB33" i="228"/>
  <c r="AB32" i="228"/>
  <c r="AB31" i="228"/>
  <c r="A32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O14" i="228"/>
  <c r="D14" i="228"/>
  <c r="D13" i="228"/>
  <c r="O10" i="228"/>
  <c r="D10" i="228"/>
  <c r="O9" i="228"/>
  <c r="D9" i="228"/>
  <c r="O8" i="228"/>
  <c r="D8" i="228"/>
  <c r="A7" i="228"/>
  <c r="A4" i="228"/>
  <c r="AB2" i="228"/>
  <c r="A2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1" i="227"/>
  <c r="N91" i="227"/>
  <c r="M91" i="227"/>
  <c r="L91" i="227"/>
  <c r="K91" i="227"/>
  <c r="AF9" i="227"/>
  <c r="G91" i="227"/>
  <c r="F91" i="227"/>
  <c r="AD9" i="227"/>
  <c r="E91" i="227"/>
  <c r="D91" i="227"/>
  <c r="AB9" i="227"/>
  <c r="C91" i="227"/>
  <c r="O90" i="227"/>
  <c r="N90" i="227"/>
  <c r="M90" i="227"/>
  <c r="L90" i="227"/>
  <c r="K90" i="227"/>
  <c r="AF8" i="227"/>
  <c r="G90" i="227"/>
  <c r="F90" i="227"/>
  <c r="AD8" i="227"/>
  <c r="E90" i="227"/>
  <c r="D90" i="227"/>
  <c r="AB8" i="227"/>
  <c r="C90" i="227"/>
  <c r="O89" i="227"/>
  <c r="N89" i="227"/>
  <c r="M89" i="227"/>
  <c r="L89" i="227"/>
  <c r="J89" i="227"/>
  <c r="AF7" i="227"/>
  <c r="G89" i="227"/>
  <c r="F89" i="227"/>
  <c r="AD7" i="227"/>
  <c r="E89" i="227"/>
  <c r="D89" i="227"/>
  <c r="AB7" i="227"/>
  <c r="C89" i="227"/>
  <c r="O88" i="227"/>
  <c r="N88" i="227"/>
  <c r="M88" i="227"/>
  <c r="L88" i="227"/>
  <c r="J88" i="227"/>
  <c r="AF6" i="227"/>
  <c r="G88" i="227"/>
  <c r="F88" i="227"/>
  <c r="AD6" i="227"/>
  <c r="E88" i="227"/>
  <c r="D88" i="227"/>
  <c r="AB6" i="227"/>
  <c r="C88" i="227"/>
  <c r="O87" i="227"/>
  <c r="N87" i="227"/>
  <c r="M87" i="227"/>
  <c r="L87" i="227"/>
  <c r="J87" i="227"/>
  <c r="AF5" i="227"/>
  <c r="G87" i="227"/>
  <c r="F87" i="227"/>
  <c r="AD5" i="227"/>
  <c r="E87" i="227"/>
  <c r="D87" i="227"/>
  <c r="AB5" i="227"/>
  <c r="C87" i="227"/>
  <c r="O86" i="227"/>
  <c r="N86" i="227"/>
  <c r="M86" i="227"/>
  <c r="L86" i="227"/>
  <c r="J86" i="227"/>
  <c r="AF4" i="227"/>
  <c r="G86" i="227"/>
  <c r="F86" i="227"/>
  <c r="AD4" i="227"/>
  <c r="E86" i="227"/>
  <c r="D86" i="227"/>
  <c r="AB4" i="227"/>
  <c r="C86" i="227"/>
  <c r="N85" i="227"/>
  <c r="F85" i="227"/>
  <c r="J83" i="227"/>
  <c r="C83" i="227"/>
  <c r="A65" i="227"/>
  <c r="AB34" i="227"/>
  <c r="AB33" i="227"/>
  <c r="AB32" i="227"/>
  <c r="AB31" i="227"/>
  <c r="A32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D15" i="227"/>
  <c r="O14" i="227"/>
  <c r="D14" i="227"/>
  <c r="D13" i="227"/>
  <c r="O10" i="227"/>
  <c r="D10" i="227"/>
  <c r="O9" i="227"/>
  <c r="D9" i="227"/>
  <c r="O8" i="227"/>
  <c r="D8" i="227"/>
  <c r="A7" i="227"/>
  <c r="A4" i="227"/>
  <c r="AB2" i="227"/>
  <c r="A2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1" i="226"/>
  <c r="N91" i="226"/>
  <c r="M91" i="226"/>
  <c r="L91" i="226"/>
  <c r="K91" i="226"/>
  <c r="AF9" i="226"/>
  <c r="G91" i="226"/>
  <c r="F91" i="226"/>
  <c r="AD9" i="226"/>
  <c r="E91" i="226"/>
  <c r="D91" i="226"/>
  <c r="AB9" i="226"/>
  <c r="C91" i="226"/>
  <c r="O90" i="226"/>
  <c r="N90" i="226"/>
  <c r="M90" i="226"/>
  <c r="L90" i="226"/>
  <c r="K90" i="226"/>
  <c r="AF8" i="226"/>
  <c r="G90" i="226"/>
  <c r="F90" i="226"/>
  <c r="AD8" i="226"/>
  <c r="E90" i="226"/>
  <c r="D90" i="226"/>
  <c r="AB8" i="226"/>
  <c r="C90" i="226"/>
  <c r="O89" i="226"/>
  <c r="N89" i="226"/>
  <c r="M89" i="226"/>
  <c r="L89" i="226"/>
  <c r="J89" i="226"/>
  <c r="AF7" i="226"/>
  <c r="G89" i="226"/>
  <c r="F89" i="226"/>
  <c r="AD7" i="226"/>
  <c r="E89" i="226"/>
  <c r="D89" i="226"/>
  <c r="AB7" i="226"/>
  <c r="C89" i="226"/>
  <c r="O88" i="226"/>
  <c r="N88" i="226"/>
  <c r="M88" i="226"/>
  <c r="L88" i="226"/>
  <c r="J88" i="226"/>
  <c r="AF6" i="226"/>
  <c r="G88" i="226"/>
  <c r="F88" i="226"/>
  <c r="AD6" i="226"/>
  <c r="E88" i="226"/>
  <c r="D88" i="226"/>
  <c r="AB6" i="226"/>
  <c r="C88" i="226"/>
  <c r="O87" i="226"/>
  <c r="N87" i="226"/>
  <c r="M87" i="226"/>
  <c r="L87" i="226"/>
  <c r="J87" i="226"/>
  <c r="AF5" i="226"/>
  <c r="G87" i="226"/>
  <c r="F87" i="226"/>
  <c r="AD5" i="226"/>
  <c r="E87" i="226"/>
  <c r="D87" i="226"/>
  <c r="AB5" i="226"/>
  <c r="C87" i="226"/>
  <c r="O86" i="226"/>
  <c r="N86" i="226"/>
  <c r="M86" i="226"/>
  <c r="L86" i="226"/>
  <c r="J86" i="226"/>
  <c r="AF4" i="226"/>
  <c r="G86" i="226"/>
  <c r="F86" i="226"/>
  <c r="AD4" i="226"/>
  <c r="E86" i="226"/>
  <c r="D86" i="226"/>
  <c r="AB4" i="226"/>
  <c r="C86" i="226"/>
  <c r="N85" i="226"/>
  <c r="F85" i="226"/>
  <c r="J83" i="226"/>
  <c r="C83" i="226"/>
  <c r="A65" i="226"/>
  <c r="AB34" i="226"/>
  <c r="AB33" i="226"/>
  <c r="AB32" i="226"/>
  <c r="AB31" i="226"/>
  <c r="A32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D16" i="226"/>
  <c r="D15" i="226"/>
  <c r="O14" i="226"/>
  <c r="D14" i="226"/>
  <c r="D13" i="226"/>
  <c r="O10" i="226"/>
  <c r="D10" i="226"/>
  <c r="O9" i="226"/>
  <c r="D9" i="226"/>
  <c r="O8" i="226"/>
  <c r="D8" i="226"/>
  <c r="A7" i="226"/>
  <c r="A4" i="226"/>
  <c r="AB2" i="226"/>
  <c r="A2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AB110" i="225"/>
  <c r="AD109" i="225"/>
  <c r="AB109" i="225"/>
  <c r="AD108" i="225"/>
  <c r="AB108" i="225"/>
  <c r="AD105" i="225"/>
  <c r="AB105" i="225"/>
  <c r="AD104" i="225"/>
  <c r="AB104" i="225"/>
  <c r="O91" i="225"/>
  <c r="N91" i="225"/>
  <c r="M91" i="225"/>
  <c r="L91" i="225"/>
  <c r="K91" i="225"/>
  <c r="AF9" i="225"/>
  <c r="G91" i="225"/>
  <c r="F91" i="225"/>
  <c r="AD9" i="225"/>
  <c r="E91" i="225"/>
  <c r="D91" i="225"/>
  <c r="AB9" i="225"/>
  <c r="C91" i="225"/>
  <c r="O90" i="225"/>
  <c r="N90" i="225"/>
  <c r="M90" i="225"/>
  <c r="L90" i="225"/>
  <c r="K90" i="225"/>
  <c r="AF8" i="225"/>
  <c r="G90" i="225"/>
  <c r="F90" i="225"/>
  <c r="AD8" i="225"/>
  <c r="E90" i="225"/>
  <c r="D90" i="225"/>
  <c r="AB8" i="225"/>
  <c r="C90" i="225"/>
  <c r="O89" i="225"/>
  <c r="N89" i="225"/>
  <c r="M89" i="225"/>
  <c r="L89" i="225"/>
  <c r="J89" i="225"/>
  <c r="AF7" i="225"/>
  <c r="G89" i="225"/>
  <c r="F89" i="225"/>
  <c r="AD7" i="225"/>
  <c r="E89" i="225"/>
  <c r="D89" i="225"/>
  <c r="AB7" i="225"/>
  <c r="C89" i="225"/>
  <c r="O88" i="225"/>
  <c r="N88" i="225"/>
  <c r="M88" i="225"/>
  <c r="L88" i="225"/>
  <c r="J88" i="225"/>
  <c r="AF6" i="225"/>
  <c r="G88" i="225"/>
  <c r="F88" i="225"/>
  <c r="AD6" i="225"/>
  <c r="E88" i="225"/>
  <c r="D88" i="225"/>
  <c r="AB6" i="225"/>
  <c r="C88" i="225"/>
  <c r="O87" i="225"/>
  <c r="N87" i="225"/>
  <c r="M87" i="225"/>
  <c r="L87" i="225"/>
  <c r="J87" i="225"/>
  <c r="AF5" i="225"/>
  <c r="G87" i="225"/>
  <c r="F87" i="225"/>
  <c r="AD5" i="225"/>
  <c r="E87" i="225"/>
  <c r="D87" i="225"/>
  <c r="AB5" i="225"/>
  <c r="C87" i="225"/>
  <c r="O86" i="225"/>
  <c r="N86" i="225"/>
  <c r="M86" i="225"/>
  <c r="L86" i="225"/>
  <c r="J86" i="225"/>
  <c r="AF4" i="225"/>
  <c r="G86" i="225"/>
  <c r="F86" i="225"/>
  <c r="AD4" i="225"/>
  <c r="E86" i="225"/>
  <c r="D86" i="225"/>
  <c r="AB4" i="225"/>
  <c r="C86" i="225"/>
  <c r="N85" i="225"/>
  <c r="F85" i="225"/>
  <c r="J83" i="225"/>
  <c r="C83" i="225"/>
  <c r="A65" i="225"/>
  <c r="AB34" i="225"/>
  <c r="AB33" i="225"/>
  <c r="AB32" i="225"/>
  <c r="AB31" i="225"/>
  <c r="A32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B17" i="225"/>
  <c r="AB16" i="225"/>
  <c r="AB15" i="225"/>
  <c r="D16" i="225"/>
  <c r="D15" i="225"/>
  <c r="O14" i="225"/>
  <c r="D14" i="225"/>
  <c r="D13" i="225"/>
  <c r="O10" i="225"/>
  <c r="D10" i="225"/>
  <c r="O9" i="225"/>
  <c r="D9" i="225"/>
  <c r="O8" i="225"/>
  <c r="D8" i="225"/>
  <c r="A7" i="225"/>
  <c r="A4" i="225"/>
  <c r="AB2" i="225"/>
  <c r="A2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1" i="224"/>
  <c r="N91" i="224"/>
  <c r="M91" i="224"/>
  <c r="L91" i="224"/>
  <c r="K91" i="224"/>
  <c r="AF9" i="224"/>
  <c r="G91" i="224"/>
  <c r="F91" i="224"/>
  <c r="AD9" i="224"/>
  <c r="E91" i="224"/>
  <c r="D91" i="224"/>
  <c r="AB9" i="224"/>
  <c r="C91" i="224"/>
  <c r="O90" i="224"/>
  <c r="N90" i="224"/>
  <c r="M90" i="224"/>
  <c r="L90" i="224"/>
  <c r="K90" i="224"/>
  <c r="AF8" i="224"/>
  <c r="G90" i="224"/>
  <c r="F90" i="224"/>
  <c r="AD8" i="224"/>
  <c r="E90" i="224"/>
  <c r="D90" i="224"/>
  <c r="AB8" i="224"/>
  <c r="C90" i="224"/>
  <c r="O89" i="224"/>
  <c r="N89" i="224"/>
  <c r="M89" i="224"/>
  <c r="L89" i="224"/>
  <c r="J89" i="224"/>
  <c r="AF7" i="224"/>
  <c r="G89" i="224"/>
  <c r="F89" i="224"/>
  <c r="AD7" i="224"/>
  <c r="E89" i="224"/>
  <c r="D89" i="224"/>
  <c r="AB7" i="224"/>
  <c r="C89" i="224"/>
  <c r="O88" i="224"/>
  <c r="N88" i="224"/>
  <c r="M88" i="224"/>
  <c r="L88" i="224"/>
  <c r="J88" i="224"/>
  <c r="AF6" i="224"/>
  <c r="G88" i="224"/>
  <c r="F88" i="224"/>
  <c r="AD6" i="224"/>
  <c r="E88" i="224"/>
  <c r="D88" i="224"/>
  <c r="AB6" i="224"/>
  <c r="C88" i="224"/>
  <c r="O87" i="224"/>
  <c r="N87" i="224"/>
  <c r="M87" i="224"/>
  <c r="L87" i="224"/>
  <c r="J87" i="224"/>
  <c r="AF5" i="224"/>
  <c r="G87" i="224"/>
  <c r="F87" i="224"/>
  <c r="AD5" i="224"/>
  <c r="E87" i="224"/>
  <c r="D87" i="224"/>
  <c r="AB5" i="224"/>
  <c r="C87" i="224"/>
  <c r="O86" i="224"/>
  <c r="N86" i="224"/>
  <c r="M86" i="224"/>
  <c r="L86" i="224"/>
  <c r="J86" i="224"/>
  <c r="AF4" i="224"/>
  <c r="G86" i="224"/>
  <c r="F86" i="224"/>
  <c r="AD4" i="224"/>
  <c r="E86" i="224"/>
  <c r="D86" i="224"/>
  <c r="AB4" i="224"/>
  <c r="C86" i="224"/>
  <c r="N85" i="224"/>
  <c r="F85" i="224"/>
  <c r="J83" i="224"/>
  <c r="C83" i="224"/>
  <c r="A65" i="224"/>
  <c r="AB34" i="224"/>
  <c r="AB33" i="224"/>
  <c r="AB32" i="224"/>
  <c r="AB31" i="224"/>
  <c r="A32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6" i="224"/>
  <c r="D15" i="224"/>
  <c r="O14" i="224"/>
  <c r="D14" i="224"/>
  <c r="D13" i="224"/>
  <c r="O10" i="224"/>
  <c r="D10" i="224"/>
  <c r="O9" i="224"/>
  <c r="D9" i="224"/>
  <c r="O8" i="224"/>
  <c r="D8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1" i="223"/>
  <c r="N91" i="223"/>
  <c r="M91" i="223"/>
  <c r="L91" i="223"/>
  <c r="K91" i="223"/>
  <c r="AF9" i="223"/>
  <c r="G91" i="223"/>
  <c r="F91" i="223"/>
  <c r="AD9" i="223"/>
  <c r="E91" i="223"/>
  <c r="D91" i="223"/>
  <c r="AB9" i="223"/>
  <c r="C91" i="223"/>
  <c r="O90" i="223"/>
  <c r="N90" i="223"/>
  <c r="M90" i="223"/>
  <c r="L90" i="223"/>
  <c r="K90" i="223"/>
  <c r="AF8" i="223"/>
  <c r="G90" i="223"/>
  <c r="F90" i="223"/>
  <c r="AD8" i="223"/>
  <c r="E90" i="223"/>
  <c r="D90" i="223"/>
  <c r="AB8" i="223"/>
  <c r="C90" i="223"/>
  <c r="O89" i="223"/>
  <c r="N89" i="223"/>
  <c r="M89" i="223"/>
  <c r="L89" i="223"/>
  <c r="J89" i="223"/>
  <c r="AF7" i="223"/>
  <c r="G89" i="223"/>
  <c r="F89" i="223"/>
  <c r="AD7" i="223"/>
  <c r="E89" i="223"/>
  <c r="D89" i="223"/>
  <c r="AB7" i="223"/>
  <c r="C89" i="223"/>
  <c r="O88" i="223"/>
  <c r="N88" i="223"/>
  <c r="M88" i="223"/>
  <c r="L88" i="223"/>
  <c r="J88" i="223"/>
  <c r="AF6" i="223"/>
  <c r="G88" i="223"/>
  <c r="F88" i="223"/>
  <c r="AD6" i="223"/>
  <c r="E88" i="223"/>
  <c r="D88" i="223"/>
  <c r="AB6" i="223"/>
  <c r="C88" i="223"/>
  <c r="O87" i="223"/>
  <c r="N87" i="223"/>
  <c r="M87" i="223"/>
  <c r="L87" i="223"/>
  <c r="J87" i="223"/>
  <c r="AF5" i="223"/>
  <c r="G87" i="223"/>
  <c r="F87" i="223"/>
  <c r="AD5" i="223"/>
  <c r="E87" i="223"/>
  <c r="D87" i="223"/>
  <c r="AB5" i="223"/>
  <c r="C87" i="223"/>
  <c r="O86" i="223"/>
  <c r="N86" i="223"/>
  <c r="M86" i="223"/>
  <c r="L86" i="223"/>
  <c r="J86" i="223"/>
  <c r="AF4" i="223"/>
  <c r="G86" i="223"/>
  <c r="F86" i="223"/>
  <c r="AD4" i="223"/>
  <c r="E86" i="223"/>
  <c r="D86" i="223"/>
  <c r="AB4" i="223"/>
  <c r="C86" i="223"/>
  <c r="N85" i="223"/>
  <c r="F85" i="223"/>
  <c r="J83" i="223"/>
  <c r="C83" i="223"/>
  <c r="A65" i="223"/>
  <c r="AB34" i="223"/>
  <c r="AB33" i="223"/>
  <c r="AB32" i="223"/>
  <c r="AB31" i="223"/>
  <c r="A32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D15" i="223"/>
  <c r="O14" i="223"/>
  <c r="D14" i="223"/>
  <c r="D13" i="223"/>
  <c r="O10" i="223"/>
  <c r="D10" i="223"/>
  <c r="O9" i="223"/>
  <c r="D9" i="223"/>
  <c r="O8" i="223"/>
  <c r="D8" i="223"/>
  <c r="A7" i="223"/>
  <c r="A4" i="223"/>
  <c r="AB2" i="223"/>
  <c r="A2" i="223"/>
  <c r="AD128" i="222"/>
  <c r="O10" i="222"/>
  <c r="AB128" i="222"/>
  <c r="AD127" i="222"/>
  <c r="O9" i="222"/>
  <c r="AB127" i="222"/>
  <c r="AD125" i="222"/>
  <c r="AB125" i="222"/>
  <c r="AD124" i="222"/>
  <c r="AB124" i="222"/>
  <c r="AB122" i="222"/>
  <c r="AB121" i="222"/>
  <c r="AB120" i="222"/>
  <c r="AB118" i="222"/>
  <c r="AD111" i="222"/>
  <c r="AB111" i="222"/>
  <c r="AD110" i="222"/>
  <c r="D15" i="222"/>
  <c r="AB110" i="222"/>
  <c r="AD109" i="222"/>
  <c r="D14" i="222"/>
  <c r="AB109" i="222"/>
  <c r="AD108" i="222"/>
  <c r="D13" i="222"/>
  <c r="AB108" i="222"/>
  <c r="AD105" i="222"/>
  <c r="AB105" i="222"/>
  <c r="AD104" i="222"/>
  <c r="AB104" i="222"/>
  <c r="O91" i="222"/>
  <c r="N91" i="222"/>
  <c r="M91" i="222"/>
  <c r="L91" i="222"/>
  <c r="K91" i="222"/>
  <c r="AF9" i="222"/>
  <c r="G91" i="222"/>
  <c r="F91" i="222"/>
  <c r="AD9" i="222"/>
  <c r="E91" i="222"/>
  <c r="D91" i="222"/>
  <c r="AB9" i="222"/>
  <c r="C91" i="222"/>
  <c r="O90" i="222"/>
  <c r="N90" i="222"/>
  <c r="M90" i="222"/>
  <c r="L90" i="222"/>
  <c r="K90" i="222"/>
  <c r="AF8" i="222"/>
  <c r="G90" i="222"/>
  <c r="F90" i="222"/>
  <c r="AD8" i="222"/>
  <c r="E90" i="222"/>
  <c r="D90" i="222"/>
  <c r="AB8" i="222"/>
  <c r="C90" i="222"/>
  <c r="O89" i="222"/>
  <c r="N89" i="222"/>
  <c r="M89" i="222"/>
  <c r="L89" i="222"/>
  <c r="J89" i="222"/>
  <c r="AF7" i="222"/>
  <c r="G89" i="222"/>
  <c r="F89" i="222"/>
  <c r="AD7" i="222"/>
  <c r="E89" i="222"/>
  <c r="D89" i="222"/>
  <c r="AB7" i="222"/>
  <c r="C89" i="222"/>
  <c r="O88" i="222"/>
  <c r="N88" i="222"/>
  <c r="M88" i="222"/>
  <c r="L88" i="222"/>
  <c r="J88" i="222"/>
  <c r="AF6" i="222"/>
  <c r="G88" i="222"/>
  <c r="F88" i="222"/>
  <c r="AD6" i="222"/>
  <c r="E88" i="222"/>
  <c r="D88" i="222"/>
  <c r="AB6" i="222"/>
  <c r="C88" i="222"/>
  <c r="O87" i="222"/>
  <c r="N87" i="222"/>
  <c r="M87" i="222"/>
  <c r="L87" i="222"/>
  <c r="J87" i="222"/>
  <c r="AF5" i="222"/>
  <c r="G87" i="222"/>
  <c r="F87" i="222"/>
  <c r="AD5" i="222"/>
  <c r="E87" i="222"/>
  <c r="D87" i="222"/>
  <c r="AB5" i="222"/>
  <c r="C87" i="222"/>
  <c r="O86" i="222"/>
  <c r="N86" i="222"/>
  <c r="M86" i="222"/>
  <c r="L86" i="222"/>
  <c r="J86" i="222"/>
  <c r="AF4" i="222"/>
  <c r="G86" i="222"/>
  <c r="F86" i="222"/>
  <c r="AD4" i="222"/>
  <c r="E86" i="222"/>
  <c r="D86" i="222"/>
  <c r="AB4" i="222"/>
  <c r="C86" i="222"/>
  <c r="N85" i="222"/>
  <c r="F85" i="222"/>
  <c r="J83" i="222"/>
  <c r="C83" i="222"/>
  <c r="A65" i="222"/>
  <c r="A50" i="222"/>
  <c r="AB34" i="222"/>
  <c r="AB33" i="222"/>
  <c r="AB32" i="222"/>
  <c r="AB31" i="222"/>
  <c r="A32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19" i="222"/>
  <c r="AB17" i="222"/>
  <c r="AB16" i="222"/>
  <c r="AB15" i="222"/>
  <c r="D16" i="222"/>
  <c r="O14" i="222"/>
  <c r="D10" i="222"/>
  <c r="D9" i="222"/>
  <c r="O8" i="222"/>
  <c r="D8" i="222"/>
  <c r="A7" i="222"/>
  <c r="A4" i="222"/>
  <c r="AB2" i="222"/>
  <c r="A2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1" i="221"/>
  <c r="N91" i="221"/>
  <c r="M91" i="221"/>
  <c r="L91" i="221"/>
  <c r="K91" i="221"/>
  <c r="AF9" i="221"/>
  <c r="G91" i="221"/>
  <c r="F91" i="221"/>
  <c r="AD9" i="221"/>
  <c r="E91" i="221"/>
  <c r="D91" i="221"/>
  <c r="AB9" i="221"/>
  <c r="C91" i="221"/>
  <c r="O90" i="221"/>
  <c r="N90" i="221"/>
  <c r="M90" i="221"/>
  <c r="L90" i="221"/>
  <c r="K90" i="221"/>
  <c r="AF8" i="221"/>
  <c r="G90" i="221"/>
  <c r="F90" i="221"/>
  <c r="AD8" i="221"/>
  <c r="E90" i="221"/>
  <c r="D90" i="221"/>
  <c r="AB8" i="221"/>
  <c r="C90" i="221"/>
  <c r="O89" i="221"/>
  <c r="N89" i="221"/>
  <c r="M89" i="221"/>
  <c r="L89" i="221"/>
  <c r="J89" i="221"/>
  <c r="AF7" i="221"/>
  <c r="G89" i="221"/>
  <c r="F89" i="221"/>
  <c r="AD7" i="221"/>
  <c r="E89" i="221"/>
  <c r="D89" i="221"/>
  <c r="AB7" i="221"/>
  <c r="C89" i="221"/>
  <c r="O88" i="221"/>
  <c r="N88" i="221"/>
  <c r="M88" i="221"/>
  <c r="L88" i="221"/>
  <c r="J88" i="221"/>
  <c r="AF6" i="221"/>
  <c r="G88" i="221"/>
  <c r="F88" i="221"/>
  <c r="AD6" i="221"/>
  <c r="E88" i="221"/>
  <c r="D88" i="221"/>
  <c r="AB6" i="221"/>
  <c r="C88" i="221"/>
  <c r="O87" i="221"/>
  <c r="N87" i="221"/>
  <c r="M87" i="221"/>
  <c r="L87" i="221"/>
  <c r="J87" i="221"/>
  <c r="AF5" i="221"/>
  <c r="G87" i="221"/>
  <c r="F87" i="221"/>
  <c r="AD5" i="221"/>
  <c r="E87" i="221"/>
  <c r="D87" i="221"/>
  <c r="AB5" i="221"/>
  <c r="C87" i="221"/>
  <c r="O86" i="221"/>
  <c r="N86" i="221"/>
  <c r="M86" i="221"/>
  <c r="L86" i="221"/>
  <c r="J86" i="221"/>
  <c r="AF4" i="221"/>
  <c r="G86" i="221"/>
  <c r="F86" i="221"/>
  <c r="AD4" i="221"/>
  <c r="E86" i="221"/>
  <c r="D86" i="221"/>
  <c r="AB4" i="221"/>
  <c r="C86" i="221"/>
  <c r="N85" i="221"/>
  <c r="F85" i="221"/>
  <c r="J83" i="221"/>
  <c r="C83" i="221"/>
  <c r="A65" i="221"/>
  <c r="AB34" i="221"/>
  <c r="AB33" i="221"/>
  <c r="AB32" i="221"/>
  <c r="AB31" i="221"/>
  <c r="A32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6" i="221"/>
  <c r="D15" i="221"/>
  <c r="O14" i="221"/>
  <c r="D14" i="221"/>
  <c r="D13" i="221"/>
  <c r="O10" i="221"/>
  <c r="D10" i="221"/>
  <c r="O9" i="221"/>
  <c r="D9" i="221"/>
  <c r="O8" i="221"/>
  <c r="D8" i="221"/>
  <c r="A7" i="221"/>
  <c r="A4" i="221"/>
  <c r="AB2" i="221"/>
  <c r="A2" i="221"/>
  <c r="AD128" i="220"/>
  <c r="O10" i="220"/>
  <c r="AB128" i="220"/>
  <c r="AD127" i="220"/>
  <c r="O9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D15" i="220"/>
  <c r="AB110" i="220"/>
  <c r="AD109" i="220"/>
  <c r="D14" i="220"/>
  <c r="AB109" i="220"/>
  <c r="AD108" i="220"/>
  <c r="D13" i="220"/>
  <c r="AB108" i="220"/>
  <c r="AD105" i="220"/>
  <c r="AB105" i="220"/>
  <c r="AD104" i="220"/>
  <c r="AB104" i="220"/>
  <c r="O91" i="220"/>
  <c r="N91" i="220"/>
  <c r="M91" i="220"/>
  <c r="L91" i="220"/>
  <c r="K91" i="220"/>
  <c r="AF9" i="220"/>
  <c r="G91" i="220"/>
  <c r="F91" i="220"/>
  <c r="AD9" i="220"/>
  <c r="E91" i="220"/>
  <c r="D91" i="220"/>
  <c r="AB9" i="220"/>
  <c r="C91" i="220"/>
  <c r="O90" i="220"/>
  <c r="N90" i="220"/>
  <c r="M90" i="220"/>
  <c r="L90" i="220"/>
  <c r="K90" i="220"/>
  <c r="AF8" i="220"/>
  <c r="G90" i="220"/>
  <c r="F90" i="220"/>
  <c r="AD8" i="220"/>
  <c r="E90" i="220"/>
  <c r="D90" i="220"/>
  <c r="AB8" i="220"/>
  <c r="C90" i="220"/>
  <c r="O89" i="220"/>
  <c r="N89" i="220"/>
  <c r="M89" i="220"/>
  <c r="L89" i="220"/>
  <c r="J89" i="220"/>
  <c r="AF7" i="220"/>
  <c r="G89" i="220"/>
  <c r="F89" i="220"/>
  <c r="AD7" i="220"/>
  <c r="E89" i="220"/>
  <c r="D89" i="220"/>
  <c r="AB7" i="220"/>
  <c r="C89" i="220"/>
  <c r="O88" i="220"/>
  <c r="N88" i="220"/>
  <c r="M88" i="220"/>
  <c r="L88" i="220"/>
  <c r="J88" i="220"/>
  <c r="AF6" i="220"/>
  <c r="G88" i="220"/>
  <c r="F88" i="220"/>
  <c r="AD6" i="220"/>
  <c r="E88" i="220"/>
  <c r="D88" i="220"/>
  <c r="AB6" i="220"/>
  <c r="C88" i="220"/>
  <c r="O87" i="220"/>
  <c r="N87" i="220"/>
  <c r="M87" i="220"/>
  <c r="L87" i="220"/>
  <c r="J87" i="220"/>
  <c r="AF5" i="220"/>
  <c r="G87" i="220"/>
  <c r="F87" i="220"/>
  <c r="AD5" i="220"/>
  <c r="E87" i="220"/>
  <c r="D87" i="220"/>
  <c r="AB5" i="220"/>
  <c r="C87" i="220"/>
  <c r="O86" i="220"/>
  <c r="N86" i="220"/>
  <c r="M86" i="220"/>
  <c r="L86" i="220"/>
  <c r="J86" i="220"/>
  <c r="AF4" i="220"/>
  <c r="G86" i="220"/>
  <c r="F86" i="220"/>
  <c r="AD4" i="220"/>
  <c r="E86" i="220"/>
  <c r="D86" i="220"/>
  <c r="AB4" i="220"/>
  <c r="C86" i="220"/>
  <c r="N85" i="220"/>
  <c r="F85" i="220"/>
  <c r="J83" i="220"/>
  <c r="C83" i="220"/>
  <c r="A65" i="220"/>
  <c r="A50" i="220"/>
  <c r="AB34" i="220"/>
  <c r="AB33" i="220"/>
  <c r="AB32" i="220"/>
  <c r="AB31" i="220"/>
  <c r="A32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19" i="220"/>
  <c r="AB17" i="220"/>
  <c r="AB16" i="220"/>
  <c r="AB15" i="220"/>
  <c r="D16" i="220"/>
  <c r="O14" i="220"/>
  <c r="D10" i="220"/>
  <c r="D9" i="220"/>
  <c r="O8" i="220"/>
  <c r="D8" i="220"/>
  <c r="A7" i="220"/>
  <c r="A4" i="220"/>
  <c r="AB2" i="220"/>
  <c r="A2" i="220"/>
  <c r="AD128" i="219"/>
  <c r="O10" i="219"/>
  <c r="AB128" i="219"/>
  <c r="AD127" i="219"/>
  <c r="O9" i="219"/>
  <c r="AB127" i="219"/>
  <c r="AD125" i="219"/>
  <c r="AB125" i="219"/>
  <c r="AD124" i="219"/>
  <c r="AB124" i="219"/>
  <c r="AB122" i="219"/>
  <c r="AB121" i="219"/>
  <c r="AB120" i="219"/>
  <c r="AB118" i="219"/>
  <c r="AD111" i="219"/>
  <c r="AB111" i="219"/>
  <c r="AD110" i="219"/>
  <c r="D15" i="219"/>
  <c r="AB110" i="219"/>
  <c r="AD109" i="219"/>
  <c r="D14" i="219"/>
  <c r="AB109" i="219"/>
  <c r="AD108" i="219"/>
  <c r="D13" i="219"/>
  <c r="AB108" i="219"/>
  <c r="AD105" i="219"/>
  <c r="AB105" i="219"/>
  <c r="AD104" i="219"/>
  <c r="AB104" i="219"/>
  <c r="O91" i="219"/>
  <c r="N91" i="219"/>
  <c r="M91" i="219"/>
  <c r="L91" i="219"/>
  <c r="K91" i="219"/>
  <c r="AF9" i="219"/>
  <c r="G91" i="219"/>
  <c r="F91" i="219"/>
  <c r="AD9" i="219"/>
  <c r="E91" i="219"/>
  <c r="D91" i="219"/>
  <c r="AB9" i="219"/>
  <c r="C91" i="219"/>
  <c r="O90" i="219"/>
  <c r="N90" i="219"/>
  <c r="M90" i="219"/>
  <c r="L90" i="219"/>
  <c r="K90" i="219"/>
  <c r="AF8" i="219"/>
  <c r="G90" i="219"/>
  <c r="F90" i="219"/>
  <c r="AD8" i="219"/>
  <c r="E90" i="219"/>
  <c r="D90" i="219"/>
  <c r="AB8" i="219"/>
  <c r="C90" i="219"/>
  <c r="O89" i="219"/>
  <c r="N89" i="219"/>
  <c r="M89" i="219"/>
  <c r="L89" i="219"/>
  <c r="J89" i="219"/>
  <c r="AF7" i="219"/>
  <c r="G89" i="219"/>
  <c r="F89" i="219"/>
  <c r="AD7" i="219"/>
  <c r="E89" i="219"/>
  <c r="D89" i="219"/>
  <c r="AB7" i="219"/>
  <c r="C89" i="219"/>
  <c r="O88" i="219"/>
  <c r="N88" i="219"/>
  <c r="M88" i="219"/>
  <c r="L88" i="219"/>
  <c r="J88" i="219"/>
  <c r="AF6" i="219"/>
  <c r="G88" i="219"/>
  <c r="F88" i="219"/>
  <c r="AD6" i="219"/>
  <c r="E88" i="219"/>
  <c r="D88" i="219"/>
  <c r="AB6" i="219"/>
  <c r="C88" i="219"/>
  <c r="O87" i="219"/>
  <c r="N87" i="219"/>
  <c r="M87" i="219"/>
  <c r="L87" i="219"/>
  <c r="J87" i="219"/>
  <c r="AF5" i="219"/>
  <c r="G87" i="219"/>
  <c r="F87" i="219"/>
  <c r="AD5" i="219"/>
  <c r="E87" i="219"/>
  <c r="D87" i="219"/>
  <c r="AB5" i="219"/>
  <c r="C87" i="219"/>
  <c r="O86" i="219"/>
  <c r="N86" i="219"/>
  <c r="M86" i="219"/>
  <c r="L86" i="219"/>
  <c r="J86" i="219"/>
  <c r="AF4" i="219"/>
  <c r="G86" i="219"/>
  <c r="F86" i="219"/>
  <c r="AD4" i="219"/>
  <c r="E86" i="219"/>
  <c r="D86" i="219"/>
  <c r="AB4" i="219"/>
  <c r="C86" i="219"/>
  <c r="N85" i="219"/>
  <c r="F85" i="219"/>
  <c r="J83" i="219"/>
  <c r="C83" i="219"/>
  <c r="A65" i="219"/>
  <c r="A50" i="219"/>
  <c r="AB34" i="219"/>
  <c r="AB33" i="219"/>
  <c r="AB32" i="219"/>
  <c r="AB31" i="219"/>
  <c r="A32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19" i="219"/>
  <c r="AB17" i="219"/>
  <c r="AB16" i="219"/>
  <c r="AB15" i="219"/>
  <c r="D16" i="219"/>
  <c r="O14" i="219"/>
  <c r="D10" i="219"/>
  <c r="D9" i="219"/>
  <c r="O8" i="219"/>
  <c r="D8" i="219"/>
  <c r="A7" i="219"/>
  <c r="A4" i="219"/>
  <c r="AB2" i="219"/>
  <c r="A2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1" i="218"/>
  <c r="N91" i="218"/>
  <c r="M91" i="218"/>
  <c r="L91" i="218"/>
  <c r="K91" i="218"/>
  <c r="AF9" i="218"/>
  <c r="G91" i="218"/>
  <c r="F91" i="218"/>
  <c r="AD9" i="218"/>
  <c r="E91" i="218"/>
  <c r="D91" i="218"/>
  <c r="AB9" i="218"/>
  <c r="C91" i="218"/>
  <c r="O90" i="218"/>
  <c r="N90" i="218"/>
  <c r="M90" i="218"/>
  <c r="L90" i="218"/>
  <c r="K90" i="218"/>
  <c r="AF8" i="218"/>
  <c r="G90" i="218"/>
  <c r="F90" i="218"/>
  <c r="AD8" i="218"/>
  <c r="E90" i="218"/>
  <c r="D90" i="218"/>
  <c r="AB8" i="218"/>
  <c r="C90" i="218"/>
  <c r="O89" i="218"/>
  <c r="N89" i="218"/>
  <c r="M89" i="218"/>
  <c r="L89" i="218"/>
  <c r="J89" i="218"/>
  <c r="AF7" i="218"/>
  <c r="G89" i="218"/>
  <c r="F89" i="218"/>
  <c r="AD7" i="218"/>
  <c r="E89" i="218"/>
  <c r="D89" i="218"/>
  <c r="AB7" i="218"/>
  <c r="C89" i="218"/>
  <c r="O88" i="218"/>
  <c r="N88" i="218"/>
  <c r="M88" i="218"/>
  <c r="L88" i="218"/>
  <c r="J88" i="218"/>
  <c r="AF6" i="218"/>
  <c r="G88" i="218"/>
  <c r="F88" i="218"/>
  <c r="AD6" i="218"/>
  <c r="E88" i="218"/>
  <c r="D88" i="218"/>
  <c r="AB6" i="218"/>
  <c r="C88" i="218"/>
  <c r="O87" i="218"/>
  <c r="N87" i="218"/>
  <c r="M87" i="218"/>
  <c r="L87" i="218"/>
  <c r="J87" i="218"/>
  <c r="AF5" i="218"/>
  <c r="G87" i="218"/>
  <c r="F87" i="218"/>
  <c r="AD5" i="218"/>
  <c r="E87" i="218"/>
  <c r="D87" i="218"/>
  <c r="AB5" i="218"/>
  <c r="C87" i="218"/>
  <c r="O86" i="218"/>
  <c r="N86" i="218"/>
  <c r="M86" i="218"/>
  <c r="L86" i="218"/>
  <c r="J86" i="218"/>
  <c r="AF4" i="218"/>
  <c r="G86" i="218"/>
  <c r="F86" i="218"/>
  <c r="AD4" i="218"/>
  <c r="E86" i="218"/>
  <c r="D86" i="218"/>
  <c r="AB4" i="218"/>
  <c r="C86" i="218"/>
  <c r="N85" i="218"/>
  <c r="F85" i="218"/>
  <c r="J83" i="218"/>
  <c r="C83" i="218"/>
  <c r="A65" i="218"/>
  <c r="AB34" i="218"/>
  <c r="AB33" i="218"/>
  <c r="AB32" i="218"/>
  <c r="AB31" i="218"/>
  <c r="A32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D15" i="218"/>
  <c r="O14" i="218"/>
  <c r="D14" i="218"/>
  <c r="D13" i="218"/>
  <c r="O10" i="218"/>
  <c r="D10" i="218"/>
  <c r="O9" i="218"/>
  <c r="D9" i="218"/>
  <c r="O8" i="218"/>
  <c r="D8" i="218"/>
  <c r="A7" i="218"/>
  <c r="A4" i="218"/>
  <c r="AB2" i="218"/>
  <c r="A2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1" i="217"/>
  <c r="N91" i="217"/>
  <c r="M91" i="217"/>
  <c r="L91" i="217"/>
  <c r="K91" i="217"/>
  <c r="AF9" i="217"/>
  <c r="G91" i="217"/>
  <c r="F91" i="217"/>
  <c r="AD9" i="217"/>
  <c r="E91" i="217"/>
  <c r="D91" i="217"/>
  <c r="AB9" i="217"/>
  <c r="C91" i="217"/>
  <c r="O90" i="217"/>
  <c r="N90" i="217"/>
  <c r="M90" i="217"/>
  <c r="L90" i="217"/>
  <c r="K90" i="217"/>
  <c r="AF8" i="217"/>
  <c r="G90" i="217"/>
  <c r="F90" i="217"/>
  <c r="AD8" i="217"/>
  <c r="E90" i="217"/>
  <c r="D90" i="217"/>
  <c r="AB8" i="217"/>
  <c r="C90" i="217"/>
  <c r="O89" i="217"/>
  <c r="N89" i="217"/>
  <c r="M89" i="217"/>
  <c r="L89" i="217"/>
  <c r="J89" i="217"/>
  <c r="AF7" i="217"/>
  <c r="G89" i="217"/>
  <c r="F89" i="217"/>
  <c r="AD7" i="217"/>
  <c r="E89" i="217"/>
  <c r="D89" i="217"/>
  <c r="AB7" i="217"/>
  <c r="C89" i="217"/>
  <c r="O88" i="217"/>
  <c r="N88" i="217"/>
  <c r="M88" i="217"/>
  <c r="L88" i="217"/>
  <c r="J88" i="217"/>
  <c r="AF6" i="217"/>
  <c r="G88" i="217"/>
  <c r="F88" i="217"/>
  <c r="AD6" i="217"/>
  <c r="E88" i="217"/>
  <c r="D88" i="217"/>
  <c r="AB6" i="217"/>
  <c r="C88" i="217"/>
  <c r="O87" i="217"/>
  <c r="N87" i="217"/>
  <c r="M87" i="217"/>
  <c r="L87" i="217"/>
  <c r="J87" i="217"/>
  <c r="AF5" i="217"/>
  <c r="G87" i="217"/>
  <c r="F87" i="217"/>
  <c r="AD5" i="217"/>
  <c r="E87" i="217"/>
  <c r="D87" i="217"/>
  <c r="AB5" i="217"/>
  <c r="C87" i="217"/>
  <c r="O86" i="217"/>
  <c r="N86" i="217"/>
  <c r="M86" i="217"/>
  <c r="L86" i="217"/>
  <c r="J86" i="217"/>
  <c r="AF4" i="217"/>
  <c r="G86" i="217"/>
  <c r="F86" i="217"/>
  <c r="AD4" i="217"/>
  <c r="E86" i="217"/>
  <c r="D86" i="217"/>
  <c r="AB4" i="217"/>
  <c r="C86" i="217"/>
  <c r="N85" i="217"/>
  <c r="F85" i="217"/>
  <c r="J83" i="217"/>
  <c r="C83" i="217"/>
  <c r="A65" i="217"/>
  <c r="AB34" i="217"/>
  <c r="AB33" i="217"/>
  <c r="AB32" i="217"/>
  <c r="AB31" i="217"/>
  <c r="A32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O14" i="217"/>
  <c r="D14" i="217"/>
  <c r="D13" i="217"/>
  <c r="O10" i="217"/>
  <c r="D10" i="217"/>
  <c r="O9" i="217"/>
  <c r="D9" i="217"/>
  <c r="O8" i="217"/>
  <c r="D8" i="217"/>
  <c r="A7" i="217"/>
  <c r="A4" i="217"/>
  <c r="AB2" i="217"/>
  <c r="A2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1" i="216"/>
  <c r="N91" i="216"/>
  <c r="M91" i="216"/>
  <c r="L91" i="216"/>
  <c r="K91" i="216"/>
  <c r="AF9" i="216"/>
  <c r="G91" i="216"/>
  <c r="F91" i="216"/>
  <c r="AD9" i="216"/>
  <c r="E91" i="216"/>
  <c r="D91" i="216"/>
  <c r="AB9" i="216"/>
  <c r="C91" i="216"/>
  <c r="O90" i="216"/>
  <c r="N90" i="216"/>
  <c r="M90" i="216"/>
  <c r="L90" i="216"/>
  <c r="K90" i="216"/>
  <c r="AF8" i="216"/>
  <c r="G90" i="216"/>
  <c r="F90" i="216"/>
  <c r="AD8" i="216"/>
  <c r="E90" i="216"/>
  <c r="D90" i="216"/>
  <c r="AB8" i="216"/>
  <c r="C90" i="216"/>
  <c r="O89" i="216"/>
  <c r="N89" i="216"/>
  <c r="M89" i="216"/>
  <c r="L89" i="216"/>
  <c r="J89" i="216"/>
  <c r="AF7" i="216"/>
  <c r="G89" i="216"/>
  <c r="F89" i="216"/>
  <c r="AD7" i="216"/>
  <c r="E89" i="216"/>
  <c r="D89" i="216"/>
  <c r="AB7" i="216"/>
  <c r="C89" i="216"/>
  <c r="O88" i="216"/>
  <c r="N88" i="216"/>
  <c r="M88" i="216"/>
  <c r="L88" i="216"/>
  <c r="J88" i="216"/>
  <c r="AF6" i="216"/>
  <c r="G88" i="216"/>
  <c r="F88" i="216"/>
  <c r="AD6" i="216"/>
  <c r="E88" i="216"/>
  <c r="D88" i="216"/>
  <c r="AB6" i="216"/>
  <c r="C88" i="216"/>
  <c r="O87" i="216"/>
  <c r="N87" i="216"/>
  <c r="M87" i="216"/>
  <c r="L87" i="216"/>
  <c r="J87" i="216"/>
  <c r="AF5" i="216"/>
  <c r="G87" i="216"/>
  <c r="F87" i="216"/>
  <c r="AD5" i="216"/>
  <c r="E87" i="216"/>
  <c r="D87" i="216"/>
  <c r="AB5" i="216"/>
  <c r="C87" i="216"/>
  <c r="O86" i="216"/>
  <c r="N86" i="216"/>
  <c r="M86" i="216"/>
  <c r="L86" i="216"/>
  <c r="J86" i="216"/>
  <c r="AF4" i="216"/>
  <c r="G86" i="216"/>
  <c r="F86" i="216"/>
  <c r="AD4" i="216"/>
  <c r="E86" i="216"/>
  <c r="D86" i="216"/>
  <c r="AB4" i="216"/>
  <c r="C86" i="216"/>
  <c r="N85" i="216"/>
  <c r="F85" i="216"/>
  <c r="J83" i="216"/>
  <c r="C83" i="216"/>
  <c r="A65" i="216"/>
  <c r="A50" i="216"/>
  <c r="AB34" i="216"/>
  <c r="AB33" i="216"/>
  <c r="AB32" i="216"/>
  <c r="AB31" i="216"/>
  <c r="A32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16" i="216"/>
  <c r="D15" i="216"/>
  <c r="O14" i="216"/>
  <c r="D14" i="216"/>
  <c r="D13" i="216"/>
  <c r="O10" i="216"/>
  <c r="D10" i="216"/>
  <c r="O9" i="216"/>
  <c r="D9" i="216"/>
  <c r="O8" i="216"/>
  <c r="D8" i="216"/>
  <c r="A7" i="216"/>
  <c r="A4" i="216"/>
  <c r="AB2" i="216"/>
  <c r="A2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1" i="215"/>
  <c r="N91" i="215"/>
  <c r="M91" i="215"/>
  <c r="L91" i="215"/>
  <c r="K91" i="215"/>
  <c r="AF9" i="215"/>
  <c r="G91" i="215"/>
  <c r="F91" i="215"/>
  <c r="AD9" i="215"/>
  <c r="E91" i="215"/>
  <c r="D91" i="215"/>
  <c r="AB9" i="215"/>
  <c r="C91" i="215"/>
  <c r="O90" i="215"/>
  <c r="N90" i="215"/>
  <c r="M90" i="215"/>
  <c r="L90" i="215"/>
  <c r="K90" i="215"/>
  <c r="AF8" i="215"/>
  <c r="G90" i="215"/>
  <c r="F90" i="215"/>
  <c r="AD8" i="215"/>
  <c r="E90" i="215"/>
  <c r="D90" i="215"/>
  <c r="AB8" i="215"/>
  <c r="C90" i="215"/>
  <c r="O89" i="215"/>
  <c r="N89" i="215"/>
  <c r="M89" i="215"/>
  <c r="L89" i="215"/>
  <c r="J89" i="215"/>
  <c r="AF7" i="215"/>
  <c r="G89" i="215"/>
  <c r="F89" i="215"/>
  <c r="AD7" i="215"/>
  <c r="E89" i="215"/>
  <c r="D89" i="215"/>
  <c r="AB7" i="215"/>
  <c r="C89" i="215"/>
  <c r="O88" i="215"/>
  <c r="N88" i="215"/>
  <c r="M88" i="215"/>
  <c r="L88" i="215"/>
  <c r="J88" i="215"/>
  <c r="AF6" i="215"/>
  <c r="G88" i="215"/>
  <c r="F88" i="215"/>
  <c r="AD6" i="215"/>
  <c r="E88" i="215"/>
  <c r="D88" i="215"/>
  <c r="AB6" i="215"/>
  <c r="C88" i="215"/>
  <c r="O87" i="215"/>
  <c r="N87" i="215"/>
  <c r="M87" i="215"/>
  <c r="L87" i="215"/>
  <c r="J87" i="215"/>
  <c r="AF5" i="215"/>
  <c r="G87" i="215"/>
  <c r="F87" i="215"/>
  <c r="AD5" i="215"/>
  <c r="E87" i="215"/>
  <c r="D87" i="215"/>
  <c r="AB5" i="215"/>
  <c r="C87" i="215"/>
  <c r="O86" i="215"/>
  <c r="N86" i="215"/>
  <c r="M86" i="215"/>
  <c r="L86" i="215"/>
  <c r="J86" i="215"/>
  <c r="AF4" i="215"/>
  <c r="G86" i="215"/>
  <c r="F86" i="215"/>
  <c r="AD4" i="215"/>
  <c r="E86" i="215"/>
  <c r="D86" i="215"/>
  <c r="AB4" i="215"/>
  <c r="C86" i="215"/>
  <c r="N85" i="215"/>
  <c r="F85" i="215"/>
  <c r="J83" i="215"/>
  <c r="C83" i="215"/>
  <c r="A65" i="215"/>
  <c r="AB34" i="215"/>
  <c r="AB33" i="215"/>
  <c r="AB32" i="215"/>
  <c r="AB31" i="215"/>
  <c r="A32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D15" i="215"/>
  <c r="O14" i="215"/>
  <c r="D14" i="215"/>
  <c r="D13" i="215"/>
  <c r="O10" i="215"/>
  <c r="D10" i="215"/>
  <c r="O9" i="215"/>
  <c r="D9" i="215"/>
  <c r="O8" i="215"/>
  <c r="D8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M91" i="214"/>
  <c r="L91" i="214"/>
  <c r="K91" i="214"/>
  <c r="AF9" i="214"/>
  <c r="G91" i="214"/>
  <c r="F91" i="214"/>
  <c r="AD9" i="214"/>
  <c r="E91" i="214"/>
  <c r="D91" i="214"/>
  <c r="AB9" i="214"/>
  <c r="C91" i="214"/>
  <c r="O90" i="214"/>
  <c r="N90" i="214"/>
  <c r="M90" i="214"/>
  <c r="L90" i="214"/>
  <c r="K90" i="214"/>
  <c r="AF8" i="214"/>
  <c r="G90" i="214"/>
  <c r="F90" i="214"/>
  <c r="AD8" i="214"/>
  <c r="E90" i="214"/>
  <c r="D90" i="214"/>
  <c r="AB8" i="214"/>
  <c r="C90" i="214"/>
  <c r="O89" i="214"/>
  <c r="N89" i="214"/>
  <c r="M89" i="214"/>
  <c r="L89" i="214"/>
  <c r="J89" i="214"/>
  <c r="AF7" i="214"/>
  <c r="G89" i="214"/>
  <c r="F89" i="214"/>
  <c r="AD7" i="214"/>
  <c r="E89" i="214"/>
  <c r="D89" i="214"/>
  <c r="AB7" i="214"/>
  <c r="C89" i="214"/>
  <c r="O88" i="214"/>
  <c r="N88" i="214"/>
  <c r="M88" i="214"/>
  <c r="L88" i="214"/>
  <c r="J88" i="214"/>
  <c r="AF6" i="214"/>
  <c r="G88" i="214"/>
  <c r="F88" i="214"/>
  <c r="AD6" i="214"/>
  <c r="E88" i="214"/>
  <c r="D88" i="214"/>
  <c r="AB6" i="214"/>
  <c r="C88" i="214"/>
  <c r="O87" i="214"/>
  <c r="N87" i="214"/>
  <c r="M87" i="214"/>
  <c r="L87" i="214"/>
  <c r="J87" i="214"/>
  <c r="AF5" i="214"/>
  <c r="G87" i="214"/>
  <c r="F87" i="214"/>
  <c r="AD5" i="214"/>
  <c r="E87" i="214"/>
  <c r="D87" i="214"/>
  <c r="AB5" i="214"/>
  <c r="C87" i="214"/>
  <c r="O86" i="214"/>
  <c r="N86" i="214"/>
  <c r="M86" i="214"/>
  <c r="L86" i="214"/>
  <c r="J86" i="214"/>
  <c r="AF4" i="214"/>
  <c r="G86" i="214"/>
  <c r="F86" i="214"/>
  <c r="AD4" i="214"/>
  <c r="E86" i="214"/>
  <c r="D86" i="214"/>
  <c r="AB4" i="214"/>
  <c r="C86" i="214"/>
  <c r="N85" i="214"/>
  <c r="F85" i="214"/>
  <c r="J83" i="214"/>
  <c r="C83" i="214"/>
  <c r="A65" i="214"/>
  <c r="AB34" i="214"/>
  <c r="AB33" i="214"/>
  <c r="AB32" i="214"/>
  <c r="AB31" i="214"/>
  <c r="A32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O14" i="214"/>
  <c r="D14" i="214"/>
  <c r="D13" i="214"/>
  <c r="O10" i="214"/>
  <c r="D10" i="214"/>
  <c r="O9" i="214"/>
  <c r="D9" i="214"/>
  <c r="O8" i="214"/>
  <c r="D8" i="214"/>
  <c r="A7" i="214"/>
  <c r="A4" i="214"/>
  <c r="AB2" i="214"/>
  <c r="A2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1" i="213"/>
  <c r="N91" i="213"/>
  <c r="M91" i="213"/>
  <c r="L91" i="213"/>
  <c r="K91" i="213"/>
  <c r="AF9" i="213"/>
  <c r="G91" i="213"/>
  <c r="F91" i="213"/>
  <c r="AD9" i="213"/>
  <c r="E91" i="213"/>
  <c r="D91" i="213"/>
  <c r="AB9" i="213"/>
  <c r="C91" i="213"/>
  <c r="O90" i="213"/>
  <c r="N90" i="213"/>
  <c r="M90" i="213"/>
  <c r="L90" i="213"/>
  <c r="K90" i="213"/>
  <c r="AF8" i="213"/>
  <c r="G90" i="213"/>
  <c r="F90" i="213"/>
  <c r="AD8" i="213"/>
  <c r="E90" i="213"/>
  <c r="D90" i="213"/>
  <c r="AB8" i="213"/>
  <c r="C90" i="213"/>
  <c r="O89" i="213"/>
  <c r="N89" i="213"/>
  <c r="M89" i="213"/>
  <c r="L89" i="213"/>
  <c r="J89" i="213"/>
  <c r="AF7" i="213"/>
  <c r="G89" i="213"/>
  <c r="F89" i="213"/>
  <c r="AD7" i="213"/>
  <c r="E89" i="213"/>
  <c r="D89" i="213"/>
  <c r="AB7" i="213"/>
  <c r="C89" i="213"/>
  <c r="O88" i="213"/>
  <c r="N88" i="213"/>
  <c r="M88" i="213"/>
  <c r="L88" i="213"/>
  <c r="J88" i="213"/>
  <c r="AF6" i="213"/>
  <c r="G88" i="213"/>
  <c r="F88" i="213"/>
  <c r="AD6" i="213"/>
  <c r="E88" i="213"/>
  <c r="D88" i="213"/>
  <c r="AB6" i="213"/>
  <c r="C88" i="213"/>
  <c r="O87" i="213"/>
  <c r="N87" i="213"/>
  <c r="M87" i="213"/>
  <c r="L87" i="213"/>
  <c r="J87" i="213"/>
  <c r="AF5" i="213"/>
  <c r="G87" i="213"/>
  <c r="F87" i="213"/>
  <c r="AD5" i="213"/>
  <c r="E87" i="213"/>
  <c r="D87" i="213"/>
  <c r="AB5" i="213"/>
  <c r="C87" i="213"/>
  <c r="O86" i="213"/>
  <c r="N86" i="213"/>
  <c r="M86" i="213"/>
  <c r="L86" i="213"/>
  <c r="J86" i="213"/>
  <c r="AF4" i="213"/>
  <c r="G86" i="213"/>
  <c r="F86" i="213"/>
  <c r="AD4" i="213"/>
  <c r="E86" i="213"/>
  <c r="D86" i="213"/>
  <c r="AB4" i="213"/>
  <c r="C86" i="213"/>
  <c r="N85" i="213"/>
  <c r="F85" i="213"/>
  <c r="J83" i="213"/>
  <c r="C83" i="213"/>
  <c r="A65" i="213"/>
  <c r="AB34" i="213"/>
  <c r="AB33" i="213"/>
  <c r="AB32" i="213"/>
  <c r="AB31" i="213"/>
  <c r="A32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6" i="213"/>
  <c r="D15" i="213"/>
  <c r="O14" i="213"/>
  <c r="D14" i="213"/>
  <c r="D13" i="213"/>
  <c r="O10" i="213"/>
  <c r="D10" i="213"/>
  <c r="O9" i="213"/>
  <c r="D9" i="213"/>
  <c r="O8" i="213"/>
  <c r="D8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1" i="212"/>
  <c r="N91" i="212"/>
  <c r="M91" i="212"/>
  <c r="L91" i="212"/>
  <c r="K91" i="212"/>
  <c r="AF9" i="212"/>
  <c r="G91" i="212"/>
  <c r="F91" i="212"/>
  <c r="AD9" i="212"/>
  <c r="E91" i="212"/>
  <c r="D91" i="212"/>
  <c r="AB9" i="212"/>
  <c r="C91" i="212"/>
  <c r="O90" i="212"/>
  <c r="N90" i="212"/>
  <c r="M90" i="212"/>
  <c r="L90" i="212"/>
  <c r="K90" i="212"/>
  <c r="AF8" i="212"/>
  <c r="G90" i="212"/>
  <c r="F90" i="212"/>
  <c r="AD8" i="212"/>
  <c r="E90" i="212"/>
  <c r="D90" i="212"/>
  <c r="AB8" i="212"/>
  <c r="C90" i="212"/>
  <c r="O89" i="212"/>
  <c r="N89" i="212"/>
  <c r="M89" i="212"/>
  <c r="L89" i="212"/>
  <c r="J89" i="212"/>
  <c r="AF7" i="212"/>
  <c r="G89" i="212"/>
  <c r="F89" i="212"/>
  <c r="AD7" i="212"/>
  <c r="E89" i="212"/>
  <c r="D89" i="212"/>
  <c r="AB7" i="212"/>
  <c r="C89" i="212"/>
  <c r="O88" i="212"/>
  <c r="N88" i="212"/>
  <c r="M88" i="212"/>
  <c r="L88" i="212"/>
  <c r="J88" i="212"/>
  <c r="AF6" i="212"/>
  <c r="G88" i="212"/>
  <c r="F88" i="212"/>
  <c r="AD6" i="212"/>
  <c r="E88" i="212"/>
  <c r="D88" i="212"/>
  <c r="AB6" i="212"/>
  <c r="C88" i="212"/>
  <c r="O87" i="212"/>
  <c r="N87" i="212"/>
  <c r="M87" i="212"/>
  <c r="L87" i="212"/>
  <c r="J87" i="212"/>
  <c r="AF5" i="212"/>
  <c r="G87" i="212"/>
  <c r="F87" i="212"/>
  <c r="AD5" i="212"/>
  <c r="E87" i="212"/>
  <c r="D87" i="212"/>
  <c r="AB5" i="212"/>
  <c r="C87" i="212"/>
  <c r="O86" i="212"/>
  <c r="N86" i="212"/>
  <c r="M86" i="212"/>
  <c r="L86" i="212"/>
  <c r="J86" i="212"/>
  <c r="AF4" i="212"/>
  <c r="G86" i="212"/>
  <c r="F86" i="212"/>
  <c r="AD4" i="212"/>
  <c r="E86" i="212"/>
  <c r="D86" i="212"/>
  <c r="AB4" i="212"/>
  <c r="C86" i="212"/>
  <c r="N85" i="212"/>
  <c r="F85" i="212"/>
  <c r="J83" i="212"/>
  <c r="C83" i="212"/>
  <c r="A65" i="212"/>
  <c r="AB34" i="212"/>
  <c r="AB33" i="212"/>
  <c r="AB32" i="212"/>
  <c r="AB31" i="212"/>
  <c r="A32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5" i="212"/>
  <c r="O14" i="212"/>
  <c r="D14" i="212"/>
  <c r="D13" i="212"/>
  <c r="O10" i="212"/>
  <c r="D10" i="212"/>
  <c r="O9" i="212"/>
  <c r="D9" i="212"/>
  <c r="O8" i="212"/>
  <c r="D8" i="212"/>
  <c r="A7" i="212"/>
  <c r="A4" i="212"/>
  <c r="AB2" i="212"/>
  <c r="A2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1" i="211"/>
  <c r="N91" i="211"/>
  <c r="M91" i="211"/>
  <c r="L91" i="211"/>
  <c r="K91" i="211"/>
  <c r="AF9" i="211"/>
  <c r="G91" i="211"/>
  <c r="F91" i="211"/>
  <c r="AD9" i="211"/>
  <c r="E91" i="211"/>
  <c r="D91" i="211"/>
  <c r="AB9" i="211"/>
  <c r="C91" i="211"/>
  <c r="O90" i="211"/>
  <c r="N90" i="211"/>
  <c r="M90" i="211"/>
  <c r="L90" i="211"/>
  <c r="K90" i="211"/>
  <c r="AF8" i="211"/>
  <c r="G90" i="211"/>
  <c r="F90" i="211"/>
  <c r="AD8" i="211"/>
  <c r="E90" i="211"/>
  <c r="D90" i="211"/>
  <c r="AB8" i="211"/>
  <c r="C90" i="211"/>
  <c r="O89" i="211"/>
  <c r="N89" i="211"/>
  <c r="M89" i="211"/>
  <c r="L89" i="211"/>
  <c r="J89" i="211"/>
  <c r="AF7" i="211"/>
  <c r="G89" i="211"/>
  <c r="F89" i="211"/>
  <c r="AD7" i="211"/>
  <c r="E89" i="211"/>
  <c r="D89" i="211"/>
  <c r="AB7" i="211"/>
  <c r="C89" i="211"/>
  <c r="O88" i="211"/>
  <c r="N88" i="211"/>
  <c r="M88" i="211"/>
  <c r="L88" i="211"/>
  <c r="J88" i="211"/>
  <c r="AF6" i="211"/>
  <c r="G88" i="211"/>
  <c r="F88" i="211"/>
  <c r="AD6" i="211"/>
  <c r="E88" i="211"/>
  <c r="D88" i="211"/>
  <c r="AB6" i="211"/>
  <c r="C88" i="211"/>
  <c r="O87" i="211"/>
  <c r="N87" i="211"/>
  <c r="M87" i="211"/>
  <c r="L87" i="211"/>
  <c r="J87" i="211"/>
  <c r="AF5" i="211"/>
  <c r="G87" i="211"/>
  <c r="F87" i="211"/>
  <c r="AD5" i="211"/>
  <c r="E87" i="211"/>
  <c r="D87" i="211"/>
  <c r="AB5" i="211"/>
  <c r="C87" i="211"/>
  <c r="O86" i="211"/>
  <c r="N86" i="211"/>
  <c r="M86" i="211"/>
  <c r="L86" i="211"/>
  <c r="J86" i="211"/>
  <c r="AF4" i="211"/>
  <c r="G86" i="211"/>
  <c r="F86" i="211"/>
  <c r="AD4" i="211"/>
  <c r="E86" i="211"/>
  <c r="D86" i="211"/>
  <c r="AB4" i="211"/>
  <c r="C86" i="211"/>
  <c r="N85" i="211"/>
  <c r="F85" i="211"/>
  <c r="J83" i="211"/>
  <c r="C83" i="211"/>
  <c r="A65" i="211"/>
  <c r="AB34" i="211"/>
  <c r="AB33" i="211"/>
  <c r="AB32" i="211"/>
  <c r="AB31" i="211"/>
  <c r="A32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D15" i="211"/>
  <c r="O14" i="211"/>
  <c r="D14" i="211"/>
  <c r="D13" i="211"/>
  <c r="O10" i="211"/>
  <c r="D10" i="211"/>
  <c r="O9" i="211"/>
  <c r="D9" i="211"/>
  <c r="O8" i="211"/>
  <c r="D8" i="211"/>
  <c r="A7" i="211"/>
  <c r="A4" i="211"/>
  <c r="AB2" i="211"/>
  <c r="A2" i="211"/>
  <c r="O91" i="210"/>
  <c r="N91" i="210"/>
  <c r="M91" i="210"/>
  <c r="L91" i="210"/>
  <c r="K91" i="210"/>
  <c r="G91" i="210"/>
  <c r="F91" i="210"/>
  <c r="E91" i="210"/>
  <c r="D91" i="210"/>
  <c r="C91" i="210"/>
  <c r="O90" i="210"/>
  <c r="N90" i="210"/>
  <c r="M90" i="210"/>
  <c r="L90" i="210"/>
  <c r="K90" i="210"/>
  <c r="G90" i="210"/>
  <c r="F90" i="210"/>
  <c r="E90" i="210"/>
  <c r="D90" i="210"/>
  <c r="C90" i="210"/>
  <c r="O89" i="210"/>
  <c r="N89" i="210"/>
  <c r="M89" i="210"/>
  <c r="L89" i="210"/>
  <c r="J89" i="210"/>
  <c r="G89" i="210"/>
  <c r="F89" i="210"/>
  <c r="E89" i="210"/>
  <c r="D89" i="210"/>
  <c r="C89" i="210"/>
  <c r="O88" i="210"/>
  <c r="N88" i="210"/>
  <c r="M88" i="210"/>
  <c r="L88" i="210"/>
  <c r="J88" i="210"/>
  <c r="G88" i="210"/>
  <c r="F88" i="210"/>
  <c r="E88" i="210"/>
  <c r="D88" i="210"/>
  <c r="C88" i="210"/>
  <c r="O87" i="210"/>
  <c r="N87" i="210"/>
  <c r="M87" i="210"/>
  <c r="L87" i="210"/>
  <c r="J87" i="210"/>
  <c r="G87" i="210"/>
  <c r="F87" i="210"/>
  <c r="E87" i="210"/>
  <c r="D87" i="210"/>
  <c r="C87" i="210"/>
  <c r="O86" i="210"/>
  <c r="N86" i="210"/>
  <c r="M86" i="210"/>
  <c r="L86" i="210"/>
  <c r="J86" i="210"/>
  <c r="G86" i="210"/>
  <c r="F86" i="210"/>
  <c r="E86" i="210"/>
  <c r="D86" i="210"/>
  <c r="C86" i="210"/>
  <c r="N85" i="210"/>
  <c r="F85" i="210"/>
  <c r="J83" i="210"/>
  <c r="C83" i="210"/>
  <c r="A65" i="210"/>
  <c r="A32" i="210"/>
  <c r="G19" i="210"/>
  <c r="D16" i="210"/>
  <c r="D15" i="210"/>
  <c r="O14" i="210"/>
  <c r="D14" i="210"/>
  <c r="D13" i="210"/>
  <c r="O10" i="210"/>
  <c r="D10" i="210"/>
  <c r="O9" i="210"/>
  <c r="D9" i="210"/>
  <c r="O8" i="210"/>
  <c r="D8" i="210"/>
  <c r="A7" i="210"/>
  <c r="A4" i="210"/>
  <c r="A2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1" i="209"/>
  <c r="N91" i="209"/>
  <c r="M91" i="209"/>
  <c r="L91" i="209"/>
  <c r="K91" i="209"/>
  <c r="AF9" i="209"/>
  <c r="G91" i="209"/>
  <c r="F91" i="209"/>
  <c r="AD9" i="209"/>
  <c r="E91" i="209"/>
  <c r="D91" i="209"/>
  <c r="AB9" i="209"/>
  <c r="C91" i="209"/>
  <c r="O90" i="209"/>
  <c r="N90" i="209"/>
  <c r="M90" i="209"/>
  <c r="L90" i="209"/>
  <c r="K90" i="209"/>
  <c r="AF8" i="209"/>
  <c r="G90" i="209"/>
  <c r="F90" i="209"/>
  <c r="AD8" i="209"/>
  <c r="E90" i="209"/>
  <c r="D90" i="209"/>
  <c r="AB8" i="209"/>
  <c r="C90" i="209"/>
  <c r="O89" i="209"/>
  <c r="N89" i="209"/>
  <c r="M89" i="209"/>
  <c r="L89" i="209"/>
  <c r="J89" i="209"/>
  <c r="AF7" i="209"/>
  <c r="G89" i="209"/>
  <c r="F89" i="209"/>
  <c r="AD7" i="209"/>
  <c r="E89" i="209"/>
  <c r="D89" i="209"/>
  <c r="AB7" i="209"/>
  <c r="C89" i="209"/>
  <c r="O88" i="209"/>
  <c r="N88" i="209"/>
  <c r="M88" i="209"/>
  <c r="L88" i="209"/>
  <c r="J88" i="209"/>
  <c r="AF6" i="209"/>
  <c r="G88" i="209"/>
  <c r="F88" i="209"/>
  <c r="AD6" i="209"/>
  <c r="E88" i="209"/>
  <c r="D88" i="209"/>
  <c r="AB6" i="209"/>
  <c r="C88" i="209"/>
  <c r="O87" i="209"/>
  <c r="N87" i="209"/>
  <c r="M87" i="209"/>
  <c r="L87" i="209"/>
  <c r="J87" i="209"/>
  <c r="AF5" i="209"/>
  <c r="G87" i="209"/>
  <c r="F87" i="209"/>
  <c r="AD5" i="209"/>
  <c r="E87" i="209"/>
  <c r="D87" i="209"/>
  <c r="AB5" i="209"/>
  <c r="C87" i="209"/>
  <c r="O86" i="209"/>
  <c r="N86" i="209"/>
  <c r="M86" i="209"/>
  <c r="L86" i="209"/>
  <c r="J86" i="209"/>
  <c r="AF4" i="209"/>
  <c r="G86" i="209"/>
  <c r="F86" i="209"/>
  <c r="AD4" i="209"/>
  <c r="E86" i="209"/>
  <c r="D86" i="209"/>
  <c r="AB4" i="209"/>
  <c r="C86" i="209"/>
  <c r="N85" i="209"/>
  <c r="F85" i="209"/>
  <c r="J83" i="209"/>
  <c r="C83" i="209"/>
  <c r="A65" i="209"/>
  <c r="AB34" i="209"/>
  <c r="AB33" i="209"/>
  <c r="AB32" i="209"/>
  <c r="AB31" i="209"/>
  <c r="A32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6" i="209"/>
  <c r="D15" i="209"/>
  <c r="O14" i="209"/>
  <c r="D14" i="209"/>
  <c r="D13" i="209"/>
  <c r="O10" i="209"/>
  <c r="D10" i="209"/>
  <c r="O9" i="209"/>
  <c r="D9" i="209"/>
  <c r="O8" i="209"/>
  <c r="D8" i="209"/>
  <c r="A7" i="209"/>
  <c r="A4" i="209"/>
  <c r="AB2" i="209"/>
  <c r="A2" i="209"/>
  <c r="AD128" i="208"/>
  <c r="O10" i="208"/>
  <c r="AB128" i="208"/>
  <c r="AD127" i="208"/>
  <c r="O9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D15" i="208"/>
  <c r="AB110" i="208"/>
  <c r="AD109" i="208"/>
  <c r="D14" i="208"/>
  <c r="AB109" i="208"/>
  <c r="AD108" i="208"/>
  <c r="D13" i="208"/>
  <c r="AB108" i="208"/>
  <c r="AD105" i="208"/>
  <c r="AB105" i="208"/>
  <c r="AD104" i="208"/>
  <c r="AB104" i="208"/>
  <c r="O91" i="208"/>
  <c r="N91" i="208"/>
  <c r="M91" i="208"/>
  <c r="L91" i="208"/>
  <c r="K91" i="208"/>
  <c r="AF9" i="208"/>
  <c r="G91" i="208"/>
  <c r="F91" i="208"/>
  <c r="AD9" i="208"/>
  <c r="E91" i="208"/>
  <c r="D91" i="208"/>
  <c r="AB9" i="208"/>
  <c r="C91" i="208"/>
  <c r="O90" i="208"/>
  <c r="N90" i="208"/>
  <c r="M90" i="208"/>
  <c r="L90" i="208"/>
  <c r="K90" i="208"/>
  <c r="AF8" i="208"/>
  <c r="G90" i="208"/>
  <c r="F90" i="208"/>
  <c r="AD8" i="208"/>
  <c r="E90" i="208"/>
  <c r="D90" i="208"/>
  <c r="AB8" i="208"/>
  <c r="C90" i="208"/>
  <c r="O89" i="208"/>
  <c r="N89" i="208"/>
  <c r="M89" i="208"/>
  <c r="L89" i="208"/>
  <c r="J89" i="208"/>
  <c r="AF7" i="208"/>
  <c r="G89" i="208"/>
  <c r="F89" i="208"/>
  <c r="AD7" i="208"/>
  <c r="E89" i="208"/>
  <c r="D89" i="208"/>
  <c r="AB7" i="208"/>
  <c r="C89" i="208"/>
  <c r="O88" i="208"/>
  <c r="N88" i="208"/>
  <c r="M88" i="208"/>
  <c r="L88" i="208"/>
  <c r="J88" i="208"/>
  <c r="AF6" i="208"/>
  <c r="G88" i="208"/>
  <c r="F88" i="208"/>
  <c r="AD6" i="208"/>
  <c r="E88" i="208"/>
  <c r="D88" i="208"/>
  <c r="AB6" i="208"/>
  <c r="C88" i="208"/>
  <c r="O87" i="208"/>
  <c r="N87" i="208"/>
  <c r="M87" i="208"/>
  <c r="L87" i="208"/>
  <c r="J87" i="208"/>
  <c r="AF5" i="208"/>
  <c r="G87" i="208"/>
  <c r="F87" i="208"/>
  <c r="AD5" i="208"/>
  <c r="E87" i="208"/>
  <c r="D87" i="208"/>
  <c r="AB5" i="208"/>
  <c r="C87" i="208"/>
  <c r="O86" i="208"/>
  <c r="N86" i="208"/>
  <c r="M86" i="208"/>
  <c r="L86" i="208"/>
  <c r="J86" i="208"/>
  <c r="AF4" i="208"/>
  <c r="G86" i="208"/>
  <c r="F86" i="208"/>
  <c r="AD4" i="208"/>
  <c r="E86" i="208"/>
  <c r="D86" i="208"/>
  <c r="AB4" i="208"/>
  <c r="C86" i="208"/>
  <c r="N85" i="208"/>
  <c r="F85" i="208"/>
  <c r="J83" i="208"/>
  <c r="C83" i="208"/>
  <c r="A65" i="208"/>
  <c r="A50" i="208"/>
  <c r="AB34" i="208"/>
  <c r="AB33" i="208"/>
  <c r="AB32" i="208"/>
  <c r="AB31" i="208"/>
  <c r="A32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19" i="208"/>
  <c r="AB17" i="208"/>
  <c r="AB16" i="208"/>
  <c r="AB15" i="208"/>
  <c r="D16" i="208"/>
  <c r="O14" i="208"/>
  <c r="D10" i="208"/>
  <c r="D9" i="208"/>
  <c r="O8" i="208"/>
  <c r="D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1" i="207"/>
  <c r="N91" i="207"/>
  <c r="M91" i="207"/>
  <c r="L91" i="207"/>
  <c r="K91" i="207"/>
  <c r="AF9" i="207"/>
  <c r="G91" i="207"/>
  <c r="F91" i="207"/>
  <c r="AD9" i="207"/>
  <c r="E91" i="207"/>
  <c r="D91" i="207"/>
  <c r="AB9" i="207"/>
  <c r="C91" i="207"/>
  <c r="O90" i="207"/>
  <c r="N90" i="207"/>
  <c r="M90" i="207"/>
  <c r="L90" i="207"/>
  <c r="K90" i="207"/>
  <c r="AF8" i="207"/>
  <c r="G90" i="207"/>
  <c r="F90" i="207"/>
  <c r="AD8" i="207"/>
  <c r="E90" i="207"/>
  <c r="D90" i="207"/>
  <c r="AB8" i="207"/>
  <c r="C90" i="207"/>
  <c r="O89" i="207"/>
  <c r="N89" i="207"/>
  <c r="M89" i="207"/>
  <c r="L89" i="207"/>
  <c r="J89" i="207"/>
  <c r="AF7" i="207"/>
  <c r="G89" i="207"/>
  <c r="F89" i="207"/>
  <c r="AD7" i="207"/>
  <c r="E89" i="207"/>
  <c r="D89" i="207"/>
  <c r="AB7" i="207"/>
  <c r="C89" i="207"/>
  <c r="O88" i="207"/>
  <c r="N88" i="207"/>
  <c r="M88" i="207"/>
  <c r="L88" i="207"/>
  <c r="J88" i="207"/>
  <c r="AF6" i="207"/>
  <c r="G88" i="207"/>
  <c r="F88" i="207"/>
  <c r="AD6" i="207"/>
  <c r="E88" i="207"/>
  <c r="D88" i="207"/>
  <c r="AB6" i="207"/>
  <c r="C88" i="207"/>
  <c r="O87" i="207"/>
  <c r="N87" i="207"/>
  <c r="M87" i="207"/>
  <c r="L87" i="207"/>
  <c r="J87" i="207"/>
  <c r="AF5" i="207"/>
  <c r="G87" i="207"/>
  <c r="F87" i="207"/>
  <c r="AD5" i="207"/>
  <c r="E87" i="207"/>
  <c r="D87" i="207"/>
  <c r="AB5" i="207"/>
  <c r="C87" i="207"/>
  <c r="O86" i="207"/>
  <c r="N86" i="207"/>
  <c r="M86" i="207"/>
  <c r="L86" i="207"/>
  <c r="J86" i="207"/>
  <c r="AF4" i="207"/>
  <c r="G86" i="207"/>
  <c r="F86" i="207"/>
  <c r="AD4" i="207"/>
  <c r="E86" i="207"/>
  <c r="D86" i="207"/>
  <c r="AB4" i="207"/>
  <c r="C86" i="207"/>
  <c r="N85" i="207"/>
  <c r="F85" i="207"/>
  <c r="J83" i="207"/>
  <c r="C83" i="207"/>
  <c r="A65" i="207"/>
  <c r="AB34" i="207"/>
  <c r="AB33" i="207"/>
  <c r="AB32" i="207"/>
  <c r="AB31" i="207"/>
  <c r="A32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6" i="207"/>
  <c r="D15" i="207"/>
  <c r="O14" i="207"/>
  <c r="D14" i="207"/>
  <c r="D13" i="207"/>
  <c r="O10" i="207"/>
  <c r="D10" i="207"/>
  <c r="O9" i="207"/>
  <c r="D9" i="207"/>
  <c r="O8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M91" i="206"/>
  <c r="L91" i="206"/>
  <c r="K91" i="206"/>
  <c r="AF9" i="206"/>
  <c r="G91" i="206"/>
  <c r="F91" i="206"/>
  <c r="AD9" i="206"/>
  <c r="E91" i="206"/>
  <c r="D91" i="206"/>
  <c r="AB9" i="206"/>
  <c r="C91" i="206"/>
  <c r="O90" i="206"/>
  <c r="N90" i="206"/>
  <c r="M90" i="206"/>
  <c r="L90" i="206"/>
  <c r="K90" i="206"/>
  <c r="AF8" i="206"/>
  <c r="G90" i="206"/>
  <c r="F90" i="206"/>
  <c r="AD8" i="206"/>
  <c r="E90" i="206"/>
  <c r="D90" i="206"/>
  <c r="AB8" i="206"/>
  <c r="C90" i="206"/>
  <c r="O89" i="206"/>
  <c r="N89" i="206"/>
  <c r="M89" i="206"/>
  <c r="L89" i="206"/>
  <c r="J89" i="206"/>
  <c r="AF7" i="206"/>
  <c r="G89" i="206"/>
  <c r="F89" i="206"/>
  <c r="AD7" i="206"/>
  <c r="E89" i="206"/>
  <c r="D89" i="206"/>
  <c r="AB7" i="206"/>
  <c r="C89" i="206"/>
  <c r="O88" i="206"/>
  <c r="N88" i="206"/>
  <c r="M88" i="206"/>
  <c r="L88" i="206"/>
  <c r="J88" i="206"/>
  <c r="AF6" i="206"/>
  <c r="G88" i="206"/>
  <c r="F88" i="206"/>
  <c r="AD6" i="206"/>
  <c r="E88" i="206"/>
  <c r="D88" i="206"/>
  <c r="AB6" i="206"/>
  <c r="C88" i="206"/>
  <c r="O87" i="206"/>
  <c r="N87" i="206"/>
  <c r="M87" i="206"/>
  <c r="L87" i="206"/>
  <c r="J87" i="206"/>
  <c r="AF5" i="206"/>
  <c r="G87" i="206"/>
  <c r="F87" i="206"/>
  <c r="AD5" i="206"/>
  <c r="E87" i="206"/>
  <c r="D87" i="206"/>
  <c r="AB5" i="206"/>
  <c r="C87" i="206"/>
  <c r="O86" i="206"/>
  <c r="N86" i="206"/>
  <c r="M86" i="206"/>
  <c r="L86" i="206"/>
  <c r="J86" i="206"/>
  <c r="AF4" i="206"/>
  <c r="G86" i="206"/>
  <c r="F86" i="206"/>
  <c r="AD4" i="206"/>
  <c r="E86" i="206"/>
  <c r="D86" i="206"/>
  <c r="AB4" i="206"/>
  <c r="C86" i="206"/>
  <c r="N85" i="206"/>
  <c r="F85" i="206"/>
  <c r="J83" i="206"/>
  <c r="C83" i="206"/>
  <c r="A65" i="206"/>
  <c r="AB34" i="206"/>
  <c r="AB33" i="206"/>
  <c r="AB32" i="206"/>
  <c r="AB31" i="206"/>
  <c r="A32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O8" i="206"/>
  <c r="D8" i="206"/>
  <c r="A7" i="206"/>
  <c r="A4" i="206"/>
  <c r="AB2" i="206"/>
  <c r="A2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1" i="205"/>
  <c r="N91" i="205"/>
  <c r="M91" i="205"/>
  <c r="L91" i="205"/>
  <c r="K91" i="205"/>
  <c r="AF9" i="205"/>
  <c r="G91" i="205"/>
  <c r="F91" i="205"/>
  <c r="AD9" i="205"/>
  <c r="E91" i="205"/>
  <c r="D91" i="205"/>
  <c r="AB9" i="205"/>
  <c r="C91" i="205"/>
  <c r="O90" i="205"/>
  <c r="N90" i="205"/>
  <c r="M90" i="205"/>
  <c r="L90" i="205"/>
  <c r="K90" i="205"/>
  <c r="AF8" i="205"/>
  <c r="G90" i="205"/>
  <c r="F90" i="205"/>
  <c r="AD8" i="205"/>
  <c r="E90" i="205"/>
  <c r="D90" i="205"/>
  <c r="AB8" i="205"/>
  <c r="C90" i="205"/>
  <c r="O89" i="205"/>
  <c r="N89" i="205"/>
  <c r="M89" i="205"/>
  <c r="L89" i="205"/>
  <c r="J89" i="205"/>
  <c r="AF7" i="205"/>
  <c r="G89" i="205"/>
  <c r="F89" i="205"/>
  <c r="AD7" i="205"/>
  <c r="E89" i="205"/>
  <c r="D89" i="205"/>
  <c r="AB7" i="205"/>
  <c r="C89" i="205"/>
  <c r="O88" i="205"/>
  <c r="N88" i="205"/>
  <c r="M88" i="205"/>
  <c r="L88" i="205"/>
  <c r="J88" i="205"/>
  <c r="AF6" i="205"/>
  <c r="G88" i="205"/>
  <c r="F88" i="205"/>
  <c r="AD6" i="205"/>
  <c r="E88" i="205"/>
  <c r="D88" i="205"/>
  <c r="AB6" i="205"/>
  <c r="C88" i="205"/>
  <c r="O87" i="205"/>
  <c r="N87" i="205"/>
  <c r="M87" i="205"/>
  <c r="L87" i="205"/>
  <c r="J87" i="205"/>
  <c r="AF5" i="205"/>
  <c r="G87" i="205"/>
  <c r="F87" i="205"/>
  <c r="AD5" i="205"/>
  <c r="E87" i="205"/>
  <c r="D87" i="205"/>
  <c r="AB5" i="205"/>
  <c r="C87" i="205"/>
  <c r="O86" i="205"/>
  <c r="N86" i="205"/>
  <c r="M86" i="205"/>
  <c r="L86" i="205"/>
  <c r="J86" i="205"/>
  <c r="AF4" i="205"/>
  <c r="G86" i="205"/>
  <c r="F86" i="205"/>
  <c r="AD4" i="205"/>
  <c r="E86" i="205"/>
  <c r="D86" i="205"/>
  <c r="AB4" i="205"/>
  <c r="C86" i="205"/>
  <c r="N85" i="205"/>
  <c r="F85" i="205"/>
  <c r="J83" i="205"/>
  <c r="C83" i="205"/>
  <c r="A65" i="205"/>
  <c r="AB34" i="205"/>
  <c r="AB33" i="205"/>
  <c r="AB32" i="205"/>
  <c r="AB31" i="205"/>
  <c r="A32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O14" i="205"/>
  <c r="D14" i="205"/>
  <c r="D13" i="205"/>
  <c r="O10" i="205"/>
  <c r="D10" i="205"/>
  <c r="O9" i="205"/>
  <c r="D9" i="205"/>
  <c r="O8" i="205"/>
  <c r="D8" i="205"/>
  <c r="A7" i="205"/>
  <c r="A4" i="205"/>
  <c r="AB2" i="205"/>
  <c r="A2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1" i="204"/>
  <c r="N91" i="204"/>
  <c r="M91" i="204"/>
  <c r="L91" i="204"/>
  <c r="K91" i="204"/>
  <c r="AF9" i="204"/>
  <c r="G91" i="204"/>
  <c r="F91" i="204"/>
  <c r="AD9" i="204"/>
  <c r="E91" i="204"/>
  <c r="D91" i="204"/>
  <c r="AB9" i="204"/>
  <c r="C91" i="204"/>
  <c r="O90" i="204"/>
  <c r="N90" i="204"/>
  <c r="M90" i="204"/>
  <c r="L90" i="204"/>
  <c r="K90" i="204"/>
  <c r="AF8" i="204"/>
  <c r="G90" i="204"/>
  <c r="F90" i="204"/>
  <c r="AD8" i="204"/>
  <c r="E90" i="204"/>
  <c r="D90" i="204"/>
  <c r="AB8" i="204"/>
  <c r="C90" i="204"/>
  <c r="O89" i="204"/>
  <c r="N89" i="204"/>
  <c r="M89" i="204"/>
  <c r="L89" i="204"/>
  <c r="J89" i="204"/>
  <c r="AF7" i="204"/>
  <c r="G89" i="204"/>
  <c r="F89" i="204"/>
  <c r="AD7" i="204"/>
  <c r="E89" i="204"/>
  <c r="D89" i="204"/>
  <c r="AB7" i="204"/>
  <c r="C89" i="204"/>
  <c r="O88" i="204"/>
  <c r="N88" i="204"/>
  <c r="M88" i="204"/>
  <c r="L88" i="204"/>
  <c r="J88" i="204"/>
  <c r="AF6" i="204"/>
  <c r="G88" i="204"/>
  <c r="F88" i="204"/>
  <c r="AD6" i="204"/>
  <c r="E88" i="204"/>
  <c r="D88" i="204"/>
  <c r="AB6" i="204"/>
  <c r="C88" i="204"/>
  <c r="O87" i="204"/>
  <c r="N87" i="204"/>
  <c r="M87" i="204"/>
  <c r="L87" i="204"/>
  <c r="J87" i="204"/>
  <c r="AF5" i="204"/>
  <c r="G87" i="204"/>
  <c r="F87" i="204"/>
  <c r="AD5" i="204"/>
  <c r="E87" i="204"/>
  <c r="D87" i="204"/>
  <c r="AB5" i="204"/>
  <c r="C87" i="204"/>
  <c r="O86" i="204"/>
  <c r="N86" i="204"/>
  <c r="M86" i="204"/>
  <c r="L86" i="204"/>
  <c r="J86" i="204"/>
  <c r="AF4" i="204"/>
  <c r="G86" i="204"/>
  <c r="F86" i="204"/>
  <c r="AD4" i="204"/>
  <c r="E86" i="204"/>
  <c r="D86" i="204"/>
  <c r="AB4" i="204"/>
  <c r="C86" i="204"/>
  <c r="N85" i="204"/>
  <c r="F85" i="204"/>
  <c r="J83" i="204"/>
  <c r="C83" i="204"/>
  <c r="A65" i="204"/>
  <c r="AB34" i="204"/>
  <c r="AB33" i="204"/>
  <c r="AB32" i="204"/>
  <c r="AB31" i="204"/>
  <c r="A32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O14" i="204"/>
  <c r="D14" i="204"/>
  <c r="D13" i="204"/>
  <c r="O10" i="204"/>
  <c r="D10" i="204"/>
  <c r="O9" i="204"/>
  <c r="D9" i="204"/>
  <c r="O8" i="204"/>
  <c r="D8" i="204"/>
  <c r="A7" i="204"/>
  <c r="A4" i="204"/>
  <c r="AB2" i="204"/>
  <c r="A2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1" i="203"/>
  <c r="N91" i="203"/>
  <c r="M91" i="203"/>
  <c r="L91" i="203"/>
  <c r="K91" i="203"/>
  <c r="AF9" i="203"/>
  <c r="G91" i="203"/>
  <c r="F91" i="203"/>
  <c r="AD9" i="203"/>
  <c r="E91" i="203"/>
  <c r="D91" i="203"/>
  <c r="AB9" i="203"/>
  <c r="C91" i="203"/>
  <c r="O90" i="203"/>
  <c r="N90" i="203"/>
  <c r="M90" i="203"/>
  <c r="L90" i="203"/>
  <c r="K90" i="203"/>
  <c r="AF8" i="203"/>
  <c r="G90" i="203"/>
  <c r="F90" i="203"/>
  <c r="AD8" i="203"/>
  <c r="E90" i="203"/>
  <c r="D90" i="203"/>
  <c r="AB8" i="203"/>
  <c r="C90" i="203"/>
  <c r="O89" i="203"/>
  <c r="N89" i="203"/>
  <c r="M89" i="203"/>
  <c r="L89" i="203"/>
  <c r="J89" i="203"/>
  <c r="AF7" i="203"/>
  <c r="G89" i="203"/>
  <c r="F89" i="203"/>
  <c r="AD7" i="203"/>
  <c r="E89" i="203"/>
  <c r="D89" i="203"/>
  <c r="AB7" i="203"/>
  <c r="C89" i="203"/>
  <c r="O88" i="203"/>
  <c r="N88" i="203"/>
  <c r="M88" i="203"/>
  <c r="L88" i="203"/>
  <c r="J88" i="203"/>
  <c r="AF6" i="203"/>
  <c r="G88" i="203"/>
  <c r="F88" i="203"/>
  <c r="AD6" i="203"/>
  <c r="E88" i="203"/>
  <c r="D88" i="203"/>
  <c r="AB6" i="203"/>
  <c r="C88" i="203"/>
  <c r="O87" i="203"/>
  <c r="N87" i="203"/>
  <c r="M87" i="203"/>
  <c r="L87" i="203"/>
  <c r="J87" i="203"/>
  <c r="AF5" i="203"/>
  <c r="G87" i="203"/>
  <c r="F87" i="203"/>
  <c r="AD5" i="203"/>
  <c r="E87" i="203"/>
  <c r="D87" i="203"/>
  <c r="AB5" i="203"/>
  <c r="C87" i="203"/>
  <c r="O86" i="203"/>
  <c r="N86" i="203"/>
  <c r="M86" i="203"/>
  <c r="L86" i="203"/>
  <c r="J86" i="203"/>
  <c r="AF4" i="203"/>
  <c r="G86" i="203"/>
  <c r="F86" i="203"/>
  <c r="AD4" i="203"/>
  <c r="E86" i="203"/>
  <c r="D86" i="203"/>
  <c r="AB4" i="203"/>
  <c r="C86" i="203"/>
  <c r="N85" i="203"/>
  <c r="F85" i="203"/>
  <c r="J83" i="203"/>
  <c r="C83" i="203"/>
  <c r="A65" i="203"/>
  <c r="AB34" i="203"/>
  <c r="AB33" i="203"/>
  <c r="AB32" i="203"/>
  <c r="AB31" i="203"/>
  <c r="A32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D15" i="203"/>
  <c r="O14" i="203"/>
  <c r="D14" i="203"/>
  <c r="D13" i="203"/>
  <c r="O10" i="203"/>
  <c r="D10" i="203"/>
  <c r="O9" i="203"/>
  <c r="D9" i="203"/>
  <c r="O8" i="203"/>
  <c r="D8" i="203"/>
  <c r="A7" i="203"/>
  <c r="A4" i="203"/>
  <c r="AB2" i="203"/>
  <c r="A2" i="203"/>
  <c r="AD128" i="202"/>
  <c r="O10" i="202"/>
  <c r="AB128" i="202"/>
  <c r="AD127" i="202"/>
  <c r="O9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D15" i="202"/>
  <c r="AB110" i="202"/>
  <c r="AD109" i="202"/>
  <c r="D14" i="202"/>
  <c r="AB109" i="202"/>
  <c r="AD108" i="202"/>
  <c r="D13" i="202"/>
  <c r="AB108" i="202"/>
  <c r="AD105" i="202"/>
  <c r="AB105" i="202"/>
  <c r="AD104" i="202"/>
  <c r="AB104" i="202"/>
  <c r="O91" i="202"/>
  <c r="N91" i="202"/>
  <c r="M91" i="202"/>
  <c r="L91" i="202"/>
  <c r="K91" i="202"/>
  <c r="AF9" i="202"/>
  <c r="G91" i="202"/>
  <c r="F91" i="202"/>
  <c r="AD9" i="202"/>
  <c r="E91" i="202"/>
  <c r="D91" i="202"/>
  <c r="AB9" i="202"/>
  <c r="C91" i="202"/>
  <c r="O90" i="202"/>
  <c r="N90" i="202"/>
  <c r="M90" i="202"/>
  <c r="L90" i="202"/>
  <c r="K90" i="202"/>
  <c r="AF8" i="202"/>
  <c r="G90" i="202"/>
  <c r="F90" i="202"/>
  <c r="AD8" i="202"/>
  <c r="E90" i="202"/>
  <c r="D90" i="202"/>
  <c r="AB8" i="202"/>
  <c r="C90" i="202"/>
  <c r="O89" i="202"/>
  <c r="N89" i="202"/>
  <c r="M89" i="202"/>
  <c r="L89" i="202"/>
  <c r="J89" i="202"/>
  <c r="AF7" i="202"/>
  <c r="G89" i="202"/>
  <c r="F89" i="202"/>
  <c r="AD7" i="202"/>
  <c r="E89" i="202"/>
  <c r="D89" i="202"/>
  <c r="AB7" i="202"/>
  <c r="C89" i="202"/>
  <c r="O88" i="202"/>
  <c r="N88" i="202"/>
  <c r="M88" i="202"/>
  <c r="L88" i="202"/>
  <c r="J88" i="202"/>
  <c r="AF6" i="202"/>
  <c r="G88" i="202"/>
  <c r="F88" i="202"/>
  <c r="AD6" i="202"/>
  <c r="E88" i="202"/>
  <c r="D88" i="202"/>
  <c r="AB6" i="202"/>
  <c r="C88" i="202"/>
  <c r="O87" i="202"/>
  <c r="N87" i="202"/>
  <c r="M87" i="202"/>
  <c r="L87" i="202"/>
  <c r="J87" i="202"/>
  <c r="AF5" i="202"/>
  <c r="G87" i="202"/>
  <c r="F87" i="202"/>
  <c r="AD5" i="202"/>
  <c r="E87" i="202"/>
  <c r="D87" i="202"/>
  <c r="AB5" i="202"/>
  <c r="C87" i="202"/>
  <c r="O86" i="202"/>
  <c r="N86" i="202"/>
  <c r="M86" i="202"/>
  <c r="L86" i="202"/>
  <c r="J86" i="202"/>
  <c r="AF4" i="202"/>
  <c r="G86" i="202"/>
  <c r="F86" i="202"/>
  <c r="AD4" i="202"/>
  <c r="E86" i="202"/>
  <c r="D86" i="202"/>
  <c r="AB4" i="202"/>
  <c r="C86" i="202"/>
  <c r="N85" i="202"/>
  <c r="F85" i="202"/>
  <c r="J83" i="202"/>
  <c r="C83" i="202"/>
  <c r="A65" i="202"/>
  <c r="A50" i="202"/>
  <c r="AB34" i="202"/>
  <c r="AB33" i="202"/>
  <c r="AB32" i="202"/>
  <c r="AB31" i="202"/>
  <c r="A32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19" i="202"/>
  <c r="AB17" i="202"/>
  <c r="AB16" i="202"/>
  <c r="AB15" i="202"/>
  <c r="D16" i="202"/>
  <c r="O14" i="202"/>
  <c r="D10" i="202"/>
  <c r="D9" i="202"/>
  <c r="O8" i="202"/>
  <c r="D8" i="202"/>
  <c r="A7" i="202"/>
  <c r="A4" i="202"/>
  <c r="AB2" i="202"/>
  <c r="A2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1" i="201"/>
  <c r="N91" i="201"/>
  <c r="M91" i="201"/>
  <c r="L91" i="201"/>
  <c r="K91" i="201"/>
  <c r="AF9" i="201"/>
  <c r="G91" i="201"/>
  <c r="F91" i="201"/>
  <c r="AD9" i="201"/>
  <c r="E91" i="201"/>
  <c r="D91" i="201"/>
  <c r="AB9" i="201"/>
  <c r="C91" i="201"/>
  <c r="O90" i="201"/>
  <c r="N90" i="201"/>
  <c r="M90" i="201"/>
  <c r="L90" i="201"/>
  <c r="K90" i="201"/>
  <c r="AF8" i="201"/>
  <c r="G90" i="201"/>
  <c r="F90" i="201"/>
  <c r="AD8" i="201"/>
  <c r="E90" i="201"/>
  <c r="D90" i="201"/>
  <c r="AB8" i="201"/>
  <c r="C90" i="201"/>
  <c r="O89" i="201"/>
  <c r="N89" i="201"/>
  <c r="M89" i="201"/>
  <c r="L89" i="201"/>
  <c r="J89" i="201"/>
  <c r="AF7" i="201"/>
  <c r="G89" i="201"/>
  <c r="F89" i="201"/>
  <c r="AD7" i="201"/>
  <c r="E89" i="201"/>
  <c r="D89" i="201"/>
  <c r="AB7" i="201"/>
  <c r="C89" i="201"/>
  <c r="O88" i="201"/>
  <c r="N88" i="201"/>
  <c r="M88" i="201"/>
  <c r="L88" i="201"/>
  <c r="J88" i="201"/>
  <c r="AF6" i="201"/>
  <c r="G88" i="201"/>
  <c r="F88" i="201"/>
  <c r="AD6" i="201"/>
  <c r="E88" i="201"/>
  <c r="D88" i="201"/>
  <c r="AB6" i="201"/>
  <c r="C88" i="201"/>
  <c r="O87" i="201"/>
  <c r="N87" i="201"/>
  <c r="M87" i="201"/>
  <c r="L87" i="201"/>
  <c r="J87" i="201"/>
  <c r="AF5" i="201"/>
  <c r="G87" i="201"/>
  <c r="F87" i="201"/>
  <c r="AD5" i="201"/>
  <c r="E87" i="201"/>
  <c r="D87" i="201"/>
  <c r="AB5" i="201"/>
  <c r="C87" i="201"/>
  <c r="O86" i="201"/>
  <c r="N86" i="201"/>
  <c r="M86" i="201"/>
  <c r="L86" i="201"/>
  <c r="J86" i="201"/>
  <c r="AF4" i="201"/>
  <c r="G86" i="201"/>
  <c r="F86" i="201"/>
  <c r="AD4" i="201"/>
  <c r="E86" i="201"/>
  <c r="D86" i="201"/>
  <c r="AB4" i="201"/>
  <c r="C86" i="201"/>
  <c r="N85" i="201"/>
  <c r="F85" i="201"/>
  <c r="J83" i="201"/>
  <c r="C83" i="201"/>
  <c r="A65" i="201"/>
  <c r="AB34" i="201"/>
  <c r="AB33" i="201"/>
  <c r="AB32" i="201"/>
  <c r="AB31" i="201"/>
  <c r="A32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O14" i="201"/>
  <c r="D14" i="201"/>
  <c r="D13" i="201"/>
  <c r="O10" i="201"/>
  <c r="D10" i="201"/>
  <c r="O9" i="201"/>
  <c r="D9" i="201"/>
  <c r="O8" i="201"/>
  <c r="D8" i="201"/>
  <c r="A7" i="201"/>
  <c r="A4" i="201"/>
  <c r="AB2" i="201"/>
  <c r="A2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1" i="200"/>
  <c r="N91" i="200"/>
  <c r="M91" i="200"/>
  <c r="L91" i="200"/>
  <c r="K91" i="200"/>
  <c r="AF9" i="200"/>
  <c r="G91" i="200"/>
  <c r="F91" i="200"/>
  <c r="AD9" i="200"/>
  <c r="E91" i="200"/>
  <c r="D91" i="200"/>
  <c r="AB9" i="200"/>
  <c r="C91" i="200"/>
  <c r="O90" i="200"/>
  <c r="N90" i="200"/>
  <c r="M90" i="200"/>
  <c r="L90" i="200"/>
  <c r="K90" i="200"/>
  <c r="AF8" i="200"/>
  <c r="G90" i="200"/>
  <c r="F90" i="200"/>
  <c r="AD8" i="200"/>
  <c r="E90" i="200"/>
  <c r="D90" i="200"/>
  <c r="AB8" i="200"/>
  <c r="C90" i="200"/>
  <c r="O89" i="200"/>
  <c r="N89" i="200"/>
  <c r="M89" i="200"/>
  <c r="L89" i="200"/>
  <c r="J89" i="200"/>
  <c r="AF7" i="200"/>
  <c r="G89" i="200"/>
  <c r="F89" i="200"/>
  <c r="AD7" i="200"/>
  <c r="E89" i="200"/>
  <c r="D89" i="200"/>
  <c r="AB7" i="200"/>
  <c r="C89" i="200"/>
  <c r="O88" i="200"/>
  <c r="N88" i="200"/>
  <c r="M88" i="200"/>
  <c r="L88" i="200"/>
  <c r="J88" i="200"/>
  <c r="AF6" i="200"/>
  <c r="G88" i="200"/>
  <c r="F88" i="200"/>
  <c r="AD6" i="200"/>
  <c r="E88" i="200"/>
  <c r="D88" i="200"/>
  <c r="AB6" i="200"/>
  <c r="C88" i="200"/>
  <c r="O87" i="200"/>
  <c r="N87" i="200"/>
  <c r="M87" i="200"/>
  <c r="L87" i="200"/>
  <c r="J87" i="200"/>
  <c r="AF5" i="200"/>
  <c r="G87" i="200"/>
  <c r="F87" i="200"/>
  <c r="AD5" i="200"/>
  <c r="E87" i="200"/>
  <c r="D87" i="200"/>
  <c r="AB5" i="200"/>
  <c r="C87" i="200"/>
  <c r="O86" i="200"/>
  <c r="N86" i="200"/>
  <c r="M86" i="200"/>
  <c r="L86" i="200"/>
  <c r="J86" i="200"/>
  <c r="AF4" i="200"/>
  <c r="G86" i="200"/>
  <c r="F86" i="200"/>
  <c r="AD4" i="200"/>
  <c r="E86" i="200"/>
  <c r="D86" i="200"/>
  <c r="AB4" i="200"/>
  <c r="C86" i="200"/>
  <c r="N85" i="200"/>
  <c r="F85" i="200"/>
  <c r="J83" i="200"/>
  <c r="C83" i="200"/>
  <c r="A65" i="200"/>
  <c r="AB34" i="200"/>
  <c r="AB33" i="200"/>
  <c r="AB32" i="200"/>
  <c r="AB31" i="200"/>
  <c r="A32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6" i="200"/>
  <c r="D15" i="200"/>
  <c r="O14" i="200"/>
  <c r="D14" i="200"/>
  <c r="D13" i="200"/>
  <c r="O10" i="200"/>
  <c r="D10" i="200"/>
  <c r="O9" i="200"/>
  <c r="D9" i="200"/>
  <c r="O8" i="200"/>
  <c r="D8" i="200"/>
  <c r="A7" i="200"/>
  <c r="A4" i="200"/>
  <c r="AB2" i="200"/>
  <c r="A2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1" i="199"/>
  <c r="N91" i="199"/>
  <c r="M91" i="199"/>
  <c r="L91" i="199"/>
  <c r="K91" i="199"/>
  <c r="AF9" i="199"/>
  <c r="G91" i="199"/>
  <c r="F91" i="199"/>
  <c r="AD9" i="199"/>
  <c r="E91" i="199"/>
  <c r="D91" i="199"/>
  <c r="AB9" i="199"/>
  <c r="C91" i="199"/>
  <c r="O90" i="199"/>
  <c r="N90" i="199"/>
  <c r="M90" i="199"/>
  <c r="L90" i="199"/>
  <c r="K90" i="199"/>
  <c r="AF8" i="199"/>
  <c r="G90" i="199"/>
  <c r="F90" i="199"/>
  <c r="AD8" i="199"/>
  <c r="E90" i="199"/>
  <c r="D90" i="199"/>
  <c r="AB8" i="199"/>
  <c r="C90" i="199"/>
  <c r="O89" i="199"/>
  <c r="N89" i="199"/>
  <c r="M89" i="199"/>
  <c r="L89" i="199"/>
  <c r="J89" i="199"/>
  <c r="AF7" i="199"/>
  <c r="G89" i="199"/>
  <c r="F89" i="199"/>
  <c r="AD7" i="199"/>
  <c r="E89" i="199"/>
  <c r="D89" i="199"/>
  <c r="AB7" i="199"/>
  <c r="C89" i="199"/>
  <c r="O88" i="199"/>
  <c r="N88" i="199"/>
  <c r="M88" i="199"/>
  <c r="L88" i="199"/>
  <c r="J88" i="199"/>
  <c r="AF6" i="199"/>
  <c r="G88" i="199"/>
  <c r="F88" i="199"/>
  <c r="AD6" i="199"/>
  <c r="E88" i="199"/>
  <c r="D88" i="199"/>
  <c r="AB6" i="199"/>
  <c r="C88" i="199"/>
  <c r="O87" i="199"/>
  <c r="N87" i="199"/>
  <c r="M87" i="199"/>
  <c r="L87" i="199"/>
  <c r="J87" i="199"/>
  <c r="AF5" i="199"/>
  <c r="G87" i="199"/>
  <c r="F87" i="199"/>
  <c r="AD5" i="199"/>
  <c r="E87" i="199"/>
  <c r="D87" i="199"/>
  <c r="AB5" i="199"/>
  <c r="C87" i="199"/>
  <c r="O86" i="199"/>
  <c r="N86" i="199"/>
  <c r="M86" i="199"/>
  <c r="L86" i="199"/>
  <c r="J86" i="199"/>
  <c r="AF4" i="199"/>
  <c r="G86" i="199"/>
  <c r="F86" i="199"/>
  <c r="AD4" i="199"/>
  <c r="E86" i="199"/>
  <c r="D86" i="199"/>
  <c r="AB4" i="199"/>
  <c r="C86" i="199"/>
  <c r="N85" i="199"/>
  <c r="F85" i="199"/>
  <c r="J83" i="199"/>
  <c r="C83" i="199"/>
  <c r="A65" i="199"/>
  <c r="AB34" i="199"/>
  <c r="AB33" i="199"/>
  <c r="AB32" i="199"/>
  <c r="AB31" i="199"/>
  <c r="A32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6" i="199"/>
  <c r="D15" i="199"/>
  <c r="O14" i="199"/>
  <c r="D14" i="199"/>
  <c r="D13" i="199"/>
  <c r="O10" i="199"/>
  <c r="D10" i="199"/>
  <c r="O9" i="199"/>
  <c r="D9" i="199"/>
  <c r="O8" i="199"/>
  <c r="D8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M91" i="198"/>
  <c r="L91" i="198"/>
  <c r="K91" i="198"/>
  <c r="AF9" i="198"/>
  <c r="G91" i="198"/>
  <c r="F91" i="198"/>
  <c r="AD9" i="198"/>
  <c r="E91" i="198"/>
  <c r="D91" i="198"/>
  <c r="AB9" i="198"/>
  <c r="C91" i="198"/>
  <c r="O90" i="198"/>
  <c r="N90" i="198"/>
  <c r="M90" i="198"/>
  <c r="L90" i="198"/>
  <c r="K90" i="198"/>
  <c r="AF8" i="198"/>
  <c r="G90" i="198"/>
  <c r="F90" i="198"/>
  <c r="AD8" i="198"/>
  <c r="E90" i="198"/>
  <c r="D90" i="198"/>
  <c r="AB8" i="198"/>
  <c r="C90" i="198"/>
  <c r="O89" i="198"/>
  <c r="N89" i="198"/>
  <c r="M89" i="198"/>
  <c r="L89" i="198"/>
  <c r="J89" i="198"/>
  <c r="AF7" i="198"/>
  <c r="G89" i="198"/>
  <c r="F89" i="198"/>
  <c r="AD7" i="198"/>
  <c r="E89" i="198"/>
  <c r="D89" i="198"/>
  <c r="AB7" i="198"/>
  <c r="C89" i="198"/>
  <c r="O88" i="198"/>
  <c r="N88" i="198"/>
  <c r="M88" i="198"/>
  <c r="L88" i="198"/>
  <c r="J88" i="198"/>
  <c r="AF6" i="198"/>
  <c r="G88" i="198"/>
  <c r="F88" i="198"/>
  <c r="AD6" i="198"/>
  <c r="E88" i="198"/>
  <c r="D88" i="198"/>
  <c r="AB6" i="198"/>
  <c r="C88" i="198"/>
  <c r="O87" i="198"/>
  <c r="N87" i="198"/>
  <c r="M87" i="198"/>
  <c r="L87" i="198"/>
  <c r="J87" i="198"/>
  <c r="AF5" i="198"/>
  <c r="G87" i="198"/>
  <c r="F87" i="198"/>
  <c r="AD5" i="198"/>
  <c r="E87" i="198"/>
  <c r="D87" i="198"/>
  <c r="AB5" i="198"/>
  <c r="C87" i="198"/>
  <c r="O86" i="198"/>
  <c r="N86" i="198"/>
  <c r="M86" i="198"/>
  <c r="L86" i="198"/>
  <c r="J86" i="198"/>
  <c r="AF4" i="198"/>
  <c r="G86" i="198"/>
  <c r="F86" i="198"/>
  <c r="AD4" i="198"/>
  <c r="E86" i="198"/>
  <c r="D86" i="198"/>
  <c r="AB4" i="198"/>
  <c r="C86" i="198"/>
  <c r="N85" i="198"/>
  <c r="F85" i="198"/>
  <c r="J83" i="198"/>
  <c r="C83" i="198"/>
  <c r="A65" i="198"/>
  <c r="AB34" i="198"/>
  <c r="AB33" i="198"/>
  <c r="AB32" i="198"/>
  <c r="AB31" i="198"/>
  <c r="A32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O8" i="198"/>
  <c r="D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1" i="197"/>
  <c r="N91" i="197"/>
  <c r="M91" i="197"/>
  <c r="L91" i="197"/>
  <c r="K91" i="197"/>
  <c r="AF9" i="197"/>
  <c r="G91" i="197"/>
  <c r="F91" i="197"/>
  <c r="AD9" i="197"/>
  <c r="E91" i="197"/>
  <c r="D91" i="197"/>
  <c r="AB9" i="197"/>
  <c r="C91" i="197"/>
  <c r="O90" i="197"/>
  <c r="N90" i="197"/>
  <c r="M90" i="197"/>
  <c r="L90" i="197"/>
  <c r="K90" i="197"/>
  <c r="AF8" i="197"/>
  <c r="G90" i="197"/>
  <c r="F90" i="197"/>
  <c r="AD8" i="197"/>
  <c r="E90" i="197"/>
  <c r="D90" i="197"/>
  <c r="AB8" i="197"/>
  <c r="C90" i="197"/>
  <c r="O89" i="197"/>
  <c r="N89" i="197"/>
  <c r="M89" i="197"/>
  <c r="L89" i="197"/>
  <c r="J89" i="197"/>
  <c r="AF7" i="197"/>
  <c r="G89" i="197"/>
  <c r="F89" i="197"/>
  <c r="AD7" i="197"/>
  <c r="E89" i="197"/>
  <c r="D89" i="197"/>
  <c r="AB7" i="197"/>
  <c r="C89" i="197"/>
  <c r="O88" i="197"/>
  <c r="N88" i="197"/>
  <c r="M88" i="197"/>
  <c r="L88" i="197"/>
  <c r="J88" i="197"/>
  <c r="AF6" i="197"/>
  <c r="G88" i="197"/>
  <c r="F88" i="197"/>
  <c r="AD6" i="197"/>
  <c r="E88" i="197"/>
  <c r="D88" i="197"/>
  <c r="AB6" i="197"/>
  <c r="C88" i="197"/>
  <c r="O87" i="197"/>
  <c r="N87" i="197"/>
  <c r="M87" i="197"/>
  <c r="L87" i="197"/>
  <c r="J87" i="197"/>
  <c r="AF5" i="197"/>
  <c r="G87" i="197"/>
  <c r="F87" i="197"/>
  <c r="AD5" i="197"/>
  <c r="E87" i="197"/>
  <c r="D87" i="197"/>
  <c r="AB5" i="197"/>
  <c r="C87" i="197"/>
  <c r="O86" i="197"/>
  <c r="N86" i="197"/>
  <c r="M86" i="197"/>
  <c r="L86" i="197"/>
  <c r="J86" i="197"/>
  <c r="AF4" i="197"/>
  <c r="G86" i="197"/>
  <c r="F86" i="197"/>
  <c r="AD4" i="197"/>
  <c r="E86" i="197"/>
  <c r="D86" i="197"/>
  <c r="AB4" i="197"/>
  <c r="C86" i="197"/>
  <c r="N85" i="197"/>
  <c r="F85" i="197"/>
  <c r="J83" i="197"/>
  <c r="C83" i="197"/>
  <c r="A65" i="197"/>
  <c r="AB34" i="197"/>
  <c r="AB33" i="197"/>
  <c r="AB32" i="197"/>
  <c r="AB31" i="197"/>
  <c r="A32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5" i="197"/>
  <c r="O14" i="197"/>
  <c r="D14" i="197"/>
  <c r="D13" i="197"/>
  <c r="O10" i="197"/>
  <c r="D10" i="197"/>
  <c r="O9" i="197"/>
  <c r="D9" i="197"/>
  <c r="O8" i="197"/>
  <c r="D8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1" i="196"/>
  <c r="N91" i="196"/>
  <c r="M91" i="196"/>
  <c r="L91" i="196"/>
  <c r="K91" i="196"/>
  <c r="AF9" i="196"/>
  <c r="G91" i="196"/>
  <c r="F91" i="196"/>
  <c r="AD9" i="196"/>
  <c r="E91" i="196"/>
  <c r="D91" i="196"/>
  <c r="AB9" i="196"/>
  <c r="C91" i="196"/>
  <c r="O90" i="196"/>
  <c r="N90" i="196"/>
  <c r="M90" i="196"/>
  <c r="L90" i="196"/>
  <c r="K90" i="196"/>
  <c r="AF8" i="196"/>
  <c r="G90" i="196"/>
  <c r="F90" i="196"/>
  <c r="AD8" i="196"/>
  <c r="E90" i="196"/>
  <c r="D90" i="196"/>
  <c r="AB8" i="196"/>
  <c r="C90" i="196"/>
  <c r="O89" i="196"/>
  <c r="N89" i="196"/>
  <c r="M89" i="196"/>
  <c r="L89" i="196"/>
  <c r="J89" i="196"/>
  <c r="AF7" i="196"/>
  <c r="G89" i="196"/>
  <c r="F89" i="196"/>
  <c r="AD7" i="196"/>
  <c r="E89" i="196"/>
  <c r="D89" i="196"/>
  <c r="AB7" i="196"/>
  <c r="C89" i="196"/>
  <c r="O88" i="196"/>
  <c r="N88" i="196"/>
  <c r="M88" i="196"/>
  <c r="L88" i="196"/>
  <c r="J88" i="196"/>
  <c r="AF6" i="196"/>
  <c r="G88" i="196"/>
  <c r="F88" i="196"/>
  <c r="AD6" i="196"/>
  <c r="E88" i="196"/>
  <c r="D88" i="196"/>
  <c r="AB6" i="196"/>
  <c r="C88" i="196"/>
  <c r="O87" i="196"/>
  <c r="N87" i="196"/>
  <c r="M87" i="196"/>
  <c r="L87" i="196"/>
  <c r="J87" i="196"/>
  <c r="AF5" i="196"/>
  <c r="G87" i="196"/>
  <c r="F87" i="196"/>
  <c r="AD5" i="196"/>
  <c r="E87" i="196"/>
  <c r="D87" i="196"/>
  <c r="AB5" i="196"/>
  <c r="C87" i="196"/>
  <c r="O86" i="196"/>
  <c r="N86" i="196"/>
  <c r="M86" i="196"/>
  <c r="L86" i="196"/>
  <c r="J86" i="196"/>
  <c r="AF4" i="196"/>
  <c r="G86" i="196"/>
  <c r="F86" i="196"/>
  <c r="AD4" i="196"/>
  <c r="E86" i="196"/>
  <c r="D86" i="196"/>
  <c r="AB4" i="196"/>
  <c r="C86" i="196"/>
  <c r="N85" i="196"/>
  <c r="F85" i="196"/>
  <c r="J83" i="196"/>
  <c r="C83" i="196"/>
  <c r="A65" i="196"/>
  <c r="AB34" i="196"/>
  <c r="AB33" i="196"/>
  <c r="AB32" i="196"/>
  <c r="AB31" i="196"/>
  <c r="A32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D15" i="196"/>
  <c r="O14" i="196"/>
  <c r="D14" i="196"/>
  <c r="D13" i="196"/>
  <c r="O10" i="196"/>
  <c r="D10" i="196"/>
  <c r="O9" i="196"/>
  <c r="D9" i="196"/>
  <c r="O8" i="196"/>
  <c r="D8" i="196"/>
  <c r="A7" i="196"/>
  <c r="A4" i="196"/>
  <c r="AB2" i="196"/>
  <c r="A2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AB110" i="195"/>
  <c r="AD109" i="195"/>
  <c r="AB109" i="195"/>
  <c r="AD108" i="195"/>
  <c r="AB108" i="195"/>
  <c r="AD105" i="195"/>
  <c r="AB105" i="195"/>
  <c r="AD104" i="195"/>
  <c r="AB104" i="195"/>
  <c r="O91" i="195"/>
  <c r="N91" i="195"/>
  <c r="M91" i="195"/>
  <c r="L91" i="195"/>
  <c r="K91" i="195"/>
  <c r="AF9" i="195"/>
  <c r="G91" i="195"/>
  <c r="F91" i="195"/>
  <c r="AD9" i="195"/>
  <c r="E91" i="195"/>
  <c r="D91" i="195"/>
  <c r="AB9" i="195"/>
  <c r="C91" i="195"/>
  <c r="O90" i="195"/>
  <c r="N90" i="195"/>
  <c r="M90" i="195"/>
  <c r="L90" i="195"/>
  <c r="K90" i="195"/>
  <c r="AF8" i="195"/>
  <c r="G90" i="195"/>
  <c r="F90" i="195"/>
  <c r="AD8" i="195"/>
  <c r="E90" i="195"/>
  <c r="D90" i="195"/>
  <c r="AB8" i="195"/>
  <c r="C90" i="195"/>
  <c r="O89" i="195"/>
  <c r="N89" i="195"/>
  <c r="M89" i="195"/>
  <c r="L89" i="195"/>
  <c r="J89" i="195"/>
  <c r="AF7" i="195"/>
  <c r="G89" i="195"/>
  <c r="F89" i="195"/>
  <c r="AD7" i="195"/>
  <c r="E89" i="195"/>
  <c r="D89" i="195"/>
  <c r="AB7" i="195"/>
  <c r="C89" i="195"/>
  <c r="O88" i="195"/>
  <c r="N88" i="195"/>
  <c r="M88" i="195"/>
  <c r="L88" i="195"/>
  <c r="J88" i="195"/>
  <c r="AF6" i="195"/>
  <c r="G88" i="195"/>
  <c r="F88" i="195"/>
  <c r="AD6" i="195"/>
  <c r="E88" i="195"/>
  <c r="D88" i="195"/>
  <c r="AB6" i="195"/>
  <c r="C88" i="195"/>
  <c r="O87" i="195"/>
  <c r="N87" i="195"/>
  <c r="M87" i="195"/>
  <c r="L87" i="195"/>
  <c r="J87" i="195"/>
  <c r="AF5" i="195"/>
  <c r="G87" i="195"/>
  <c r="F87" i="195"/>
  <c r="AD5" i="195"/>
  <c r="E87" i="195"/>
  <c r="D87" i="195"/>
  <c r="AB5" i="195"/>
  <c r="C87" i="195"/>
  <c r="O86" i="195"/>
  <c r="N86" i="195"/>
  <c r="M86" i="195"/>
  <c r="L86" i="195"/>
  <c r="J86" i="195"/>
  <c r="AF4" i="195"/>
  <c r="G86" i="195"/>
  <c r="F86" i="195"/>
  <c r="AD4" i="195"/>
  <c r="E86" i="195"/>
  <c r="D86" i="195"/>
  <c r="AB4" i="195"/>
  <c r="C86" i="195"/>
  <c r="N85" i="195"/>
  <c r="F85" i="195"/>
  <c r="J83" i="195"/>
  <c r="C83" i="195"/>
  <c r="A65" i="195"/>
  <c r="AB34" i="195"/>
  <c r="AB33" i="195"/>
  <c r="AB32" i="195"/>
  <c r="AB31" i="195"/>
  <c r="A32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6" i="195"/>
  <c r="D15" i="195"/>
  <c r="O14" i="195"/>
  <c r="D14" i="195"/>
  <c r="D13" i="195"/>
  <c r="O10" i="195"/>
  <c r="D10" i="195"/>
  <c r="O9" i="195"/>
  <c r="D9" i="195"/>
  <c r="O8" i="195"/>
  <c r="D8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1" i="194"/>
  <c r="N91" i="194"/>
  <c r="M91" i="194"/>
  <c r="L91" i="194"/>
  <c r="K91" i="194"/>
  <c r="AF9" i="194"/>
  <c r="G91" i="194"/>
  <c r="F91" i="194"/>
  <c r="AD9" i="194"/>
  <c r="E91" i="194"/>
  <c r="D91" i="194"/>
  <c r="AB9" i="194"/>
  <c r="C91" i="194"/>
  <c r="O90" i="194"/>
  <c r="N90" i="194"/>
  <c r="M90" i="194"/>
  <c r="L90" i="194"/>
  <c r="K90" i="194"/>
  <c r="AF8" i="194"/>
  <c r="G90" i="194"/>
  <c r="F90" i="194"/>
  <c r="AD8" i="194"/>
  <c r="E90" i="194"/>
  <c r="D90" i="194"/>
  <c r="AB8" i="194"/>
  <c r="C90" i="194"/>
  <c r="O89" i="194"/>
  <c r="N89" i="194"/>
  <c r="M89" i="194"/>
  <c r="L89" i="194"/>
  <c r="J89" i="194"/>
  <c r="AF7" i="194"/>
  <c r="G89" i="194"/>
  <c r="F89" i="194"/>
  <c r="AD7" i="194"/>
  <c r="E89" i="194"/>
  <c r="D89" i="194"/>
  <c r="AB7" i="194"/>
  <c r="C89" i="194"/>
  <c r="O88" i="194"/>
  <c r="N88" i="194"/>
  <c r="M88" i="194"/>
  <c r="L88" i="194"/>
  <c r="J88" i="194"/>
  <c r="AF6" i="194"/>
  <c r="G88" i="194"/>
  <c r="F88" i="194"/>
  <c r="AD6" i="194"/>
  <c r="E88" i="194"/>
  <c r="D88" i="194"/>
  <c r="AB6" i="194"/>
  <c r="C88" i="194"/>
  <c r="O87" i="194"/>
  <c r="N87" i="194"/>
  <c r="M87" i="194"/>
  <c r="L87" i="194"/>
  <c r="J87" i="194"/>
  <c r="AF5" i="194"/>
  <c r="G87" i="194"/>
  <c r="F87" i="194"/>
  <c r="AD5" i="194"/>
  <c r="E87" i="194"/>
  <c r="D87" i="194"/>
  <c r="AB5" i="194"/>
  <c r="C87" i="194"/>
  <c r="O86" i="194"/>
  <c r="N86" i="194"/>
  <c r="M86" i="194"/>
  <c r="L86" i="194"/>
  <c r="J86" i="194"/>
  <c r="AF4" i="194"/>
  <c r="G86" i="194"/>
  <c r="F86" i="194"/>
  <c r="AD4" i="194"/>
  <c r="E86" i="194"/>
  <c r="D86" i="194"/>
  <c r="AB4" i="194"/>
  <c r="C86" i="194"/>
  <c r="N85" i="194"/>
  <c r="F85" i="194"/>
  <c r="J83" i="194"/>
  <c r="C83" i="194"/>
  <c r="A65" i="194"/>
  <c r="A50" i="194"/>
  <c r="AB34" i="194"/>
  <c r="AB33" i="194"/>
  <c r="AB32" i="194"/>
  <c r="AB31" i="194"/>
  <c r="A32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19" i="194"/>
  <c r="AB17" i="194"/>
  <c r="AB16" i="194"/>
  <c r="AB15" i="194"/>
  <c r="D16" i="194"/>
  <c r="D15" i="194"/>
  <c r="O14" i="194"/>
  <c r="D14" i="194"/>
  <c r="D13" i="194"/>
  <c r="O10" i="194"/>
  <c r="D10" i="194"/>
  <c r="O9" i="194"/>
  <c r="D9" i="194"/>
  <c r="O8" i="194"/>
  <c r="D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1" i="193"/>
  <c r="N91" i="193"/>
  <c r="M91" i="193"/>
  <c r="L91" i="193"/>
  <c r="K91" i="193"/>
  <c r="AF9" i="193"/>
  <c r="G91" i="193"/>
  <c r="F91" i="193"/>
  <c r="AD9" i="193"/>
  <c r="E91" i="193"/>
  <c r="D91" i="193"/>
  <c r="AB9" i="193"/>
  <c r="C91" i="193"/>
  <c r="O90" i="193"/>
  <c r="N90" i="193"/>
  <c r="M90" i="193"/>
  <c r="L90" i="193"/>
  <c r="K90" i="193"/>
  <c r="AF8" i="193"/>
  <c r="G90" i="193"/>
  <c r="F90" i="193"/>
  <c r="AD8" i="193"/>
  <c r="E90" i="193"/>
  <c r="D90" i="193"/>
  <c r="AB8" i="193"/>
  <c r="C90" i="193"/>
  <c r="O89" i="193"/>
  <c r="N89" i="193"/>
  <c r="M89" i="193"/>
  <c r="L89" i="193"/>
  <c r="J89" i="193"/>
  <c r="AF7" i="193"/>
  <c r="G89" i="193"/>
  <c r="F89" i="193"/>
  <c r="AD7" i="193"/>
  <c r="E89" i="193"/>
  <c r="D89" i="193"/>
  <c r="AB7" i="193"/>
  <c r="C89" i="193"/>
  <c r="O88" i="193"/>
  <c r="N88" i="193"/>
  <c r="M88" i="193"/>
  <c r="L88" i="193"/>
  <c r="J88" i="193"/>
  <c r="AF6" i="193"/>
  <c r="G88" i="193"/>
  <c r="F88" i="193"/>
  <c r="AD6" i="193"/>
  <c r="E88" i="193"/>
  <c r="D88" i="193"/>
  <c r="AB6" i="193"/>
  <c r="C88" i="193"/>
  <c r="O87" i="193"/>
  <c r="N87" i="193"/>
  <c r="M87" i="193"/>
  <c r="L87" i="193"/>
  <c r="J87" i="193"/>
  <c r="AF5" i="193"/>
  <c r="G87" i="193"/>
  <c r="F87" i="193"/>
  <c r="AD5" i="193"/>
  <c r="E87" i="193"/>
  <c r="D87" i="193"/>
  <c r="AB5" i="193"/>
  <c r="C87" i="193"/>
  <c r="O86" i="193"/>
  <c r="N86" i="193"/>
  <c r="M86" i="193"/>
  <c r="L86" i="193"/>
  <c r="J86" i="193"/>
  <c r="AF4" i="193"/>
  <c r="G86" i="193"/>
  <c r="F86" i="193"/>
  <c r="AD4" i="193"/>
  <c r="E86" i="193"/>
  <c r="D86" i="193"/>
  <c r="AB4" i="193"/>
  <c r="C86" i="193"/>
  <c r="N85" i="193"/>
  <c r="F85" i="193"/>
  <c r="J83" i="193"/>
  <c r="C83" i="193"/>
  <c r="A65" i="193"/>
  <c r="AB34" i="193"/>
  <c r="AB33" i="193"/>
  <c r="AB32" i="193"/>
  <c r="AB31" i="193"/>
  <c r="A32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6" i="193"/>
  <c r="D15" i="193"/>
  <c r="O14" i="193"/>
  <c r="D14" i="193"/>
  <c r="D13" i="193"/>
  <c r="O10" i="193"/>
  <c r="D10" i="193"/>
  <c r="O9" i="193"/>
  <c r="D9" i="193"/>
  <c r="O8" i="193"/>
  <c r="D8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L91" i="192"/>
  <c r="K91" i="192"/>
  <c r="AF9" i="192"/>
  <c r="G91" i="192"/>
  <c r="F91" i="192"/>
  <c r="AD9" i="192"/>
  <c r="E91" i="192"/>
  <c r="D91" i="192"/>
  <c r="AB9" i="192"/>
  <c r="C91" i="192"/>
  <c r="O90" i="192"/>
  <c r="N90" i="192"/>
  <c r="M90" i="192"/>
  <c r="L90" i="192"/>
  <c r="K90" i="192"/>
  <c r="AF8" i="192"/>
  <c r="G90" i="192"/>
  <c r="F90" i="192"/>
  <c r="AD8" i="192"/>
  <c r="E90" i="192"/>
  <c r="D90" i="192"/>
  <c r="AB8" i="192"/>
  <c r="C90" i="192"/>
  <c r="O89" i="192"/>
  <c r="N89" i="192"/>
  <c r="M89" i="192"/>
  <c r="L89" i="192"/>
  <c r="J89" i="192"/>
  <c r="AF7" i="192"/>
  <c r="G89" i="192"/>
  <c r="F89" i="192"/>
  <c r="AD7" i="192"/>
  <c r="E89" i="192"/>
  <c r="D89" i="192"/>
  <c r="AB7" i="192"/>
  <c r="C89" i="192"/>
  <c r="O88" i="192"/>
  <c r="N88" i="192"/>
  <c r="M88" i="192"/>
  <c r="L88" i="192"/>
  <c r="J88" i="192"/>
  <c r="AF6" i="192"/>
  <c r="G88" i="192"/>
  <c r="F88" i="192"/>
  <c r="AD6" i="192"/>
  <c r="E88" i="192"/>
  <c r="D88" i="192"/>
  <c r="AB6" i="192"/>
  <c r="C88" i="192"/>
  <c r="O87" i="192"/>
  <c r="N87" i="192"/>
  <c r="M87" i="192"/>
  <c r="L87" i="192"/>
  <c r="J87" i="192"/>
  <c r="AF5" i="192"/>
  <c r="G87" i="192"/>
  <c r="F87" i="192"/>
  <c r="AD5" i="192"/>
  <c r="E87" i="192"/>
  <c r="D87" i="192"/>
  <c r="AB5" i="192"/>
  <c r="C87" i="192"/>
  <c r="O86" i="192"/>
  <c r="N86" i="192"/>
  <c r="M86" i="192"/>
  <c r="L86" i="192"/>
  <c r="J86" i="192"/>
  <c r="AF4" i="192"/>
  <c r="G86" i="192"/>
  <c r="F86" i="192"/>
  <c r="AD4" i="192"/>
  <c r="E86" i="192"/>
  <c r="D86" i="192"/>
  <c r="AB4" i="192"/>
  <c r="C86" i="192"/>
  <c r="N85" i="192"/>
  <c r="F85" i="192"/>
  <c r="J83" i="192"/>
  <c r="C83" i="192"/>
  <c r="A65" i="192"/>
  <c r="AB34" i="192"/>
  <c r="AB33" i="192"/>
  <c r="AB32" i="192"/>
  <c r="AB31" i="192"/>
  <c r="A32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O14" i="192"/>
  <c r="D14" i="192"/>
  <c r="D13" i="192"/>
  <c r="O10" i="192"/>
  <c r="D10" i="192"/>
  <c r="O9" i="192"/>
  <c r="D9" i="192"/>
  <c r="O8" i="192"/>
  <c r="D8" i="192"/>
  <c r="A7" i="192"/>
  <c r="A4" i="192"/>
  <c r="AB2" i="192"/>
  <c r="A2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L91" i="191"/>
  <c r="K91" i="191"/>
  <c r="AF9" i="191"/>
  <c r="G91" i="191"/>
  <c r="F91" i="191"/>
  <c r="AD9" i="191"/>
  <c r="E91" i="191"/>
  <c r="D91" i="191"/>
  <c r="AB9" i="191"/>
  <c r="C91" i="191"/>
  <c r="O90" i="191"/>
  <c r="N90" i="191"/>
  <c r="M90" i="191"/>
  <c r="L90" i="191"/>
  <c r="K90" i="191"/>
  <c r="AF8" i="191"/>
  <c r="G90" i="191"/>
  <c r="F90" i="191"/>
  <c r="AD8" i="191"/>
  <c r="E90" i="191"/>
  <c r="D90" i="191"/>
  <c r="AB8" i="191"/>
  <c r="C90" i="191"/>
  <c r="O89" i="191"/>
  <c r="N89" i="191"/>
  <c r="M89" i="191"/>
  <c r="L89" i="191"/>
  <c r="J89" i="191"/>
  <c r="AF7" i="191"/>
  <c r="G89" i="191"/>
  <c r="F89" i="191"/>
  <c r="AD7" i="191"/>
  <c r="E89" i="191"/>
  <c r="D89" i="191"/>
  <c r="AB7" i="191"/>
  <c r="C89" i="191"/>
  <c r="O88" i="191"/>
  <c r="N88" i="191"/>
  <c r="M88" i="191"/>
  <c r="L88" i="191"/>
  <c r="J88" i="191"/>
  <c r="AF6" i="191"/>
  <c r="G88" i="191"/>
  <c r="F88" i="191"/>
  <c r="AD6" i="191"/>
  <c r="E88" i="191"/>
  <c r="D88" i="191"/>
  <c r="AB6" i="191"/>
  <c r="C88" i="191"/>
  <c r="O87" i="191"/>
  <c r="N87" i="191"/>
  <c r="M87" i="191"/>
  <c r="L87" i="191"/>
  <c r="J87" i="191"/>
  <c r="AF5" i="191"/>
  <c r="G87" i="191"/>
  <c r="F87" i="191"/>
  <c r="AD5" i="191"/>
  <c r="E87" i="191"/>
  <c r="D87" i="191"/>
  <c r="AB5" i="191"/>
  <c r="C87" i="191"/>
  <c r="O86" i="191"/>
  <c r="N86" i="191"/>
  <c r="M86" i="191"/>
  <c r="L86" i="191"/>
  <c r="J86" i="191"/>
  <c r="AF4" i="191"/>
  <c r="G86" i="191"/>
  <c r="F86" i="191"/>
  <c r="AD4" i="191"/>
  <c r="E86" i="191"/>
  <c r="D86" i="191"/>
  <c r="AB4" i="191"/>
  <c r="C86" i="191"/>
  <c r="N85" i="191"/>
  <c r="F85" i="191"/>
  <c r="J83" i="191"/>
  <c r="C83" i="191"/>
  <c r="A65" i="191"/>
  <c r="AB34" i="191"/>
  <c r="AB33" i="191"/>
  <c r="AB32" i="191"/>
  <c r="AB31" i="191"/>
  <c r="A32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O14" i="191"/>
  <c r="D14" i="191"/>
  <c r="D13" i="191"/>
  <c r="O10" i="191"/>
  <c r="D10" i="191"/>
  <c r="O9" i="191"/>
  <c r="D9" i="191"/>
  <c r="O8" i="191"/>
  <c r="D8" i="191"/>
  <c r="A7" i="191"/>
  <c r="A4" i="191"/>
  <c r="AB2" i="191"/>
  <c r="A2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AD111" i="190"/>
  <c r="AB111" i="190"/>
  <c r="AD110" i="190"/>
  <c r="AB110" i="190"/>
  <c r="AD109" i="190"/>
  <c r="AB109" i="190"/>
  <c r="AD108" i="190"/>
  <c r="AB108" i="190"/>
  <c r="AD105" i="190"/>
  <c r="AB105" i="190"/>
  <c r="AD104" i="190"/>
  <c r="AB104" i="190"/>
  <c r="O91" i="190"/>
  <c r="N91" i="190"/>
  <c r="M91" i="190"/>
  <c r="L91" i="190"/>
  <c r="K91" i="190"/>
  <c r="AF9" i="190"/>
  <c r="G91" i="190"/>
  <c r="F91" i="190"/>
  <c r="AD9" i="190"/>
  <c r="E91" i="190"/>
  <c r="D91" i="190"/>
  <c r="AB9" i="190"/>
  <c r="C91" i="190"/>
  <c r="O90" i="190"/>
  <c r="N90" i="190"/>
  <c r="M90" i="190"/>
  <c r="L90" i="190"/>
  <c r="K90" i="190"/>
  <c r="AF8" i="190"/>
  <c r="G90" i="190"/>
  <c r="F90" i="190"/>
  <c r="AD8" i="190"/>
  <c r="E90" i="190"/>
  <c r="D90" i="190"/>
  <c r="AB8" i="190"/>
  <c r="C90" i="190"/>
  <c r="O89" i="190"/>
  <c r="N89" i="190"/>
  <c r="M89" i="190"/>
  <c r="L89" i="190"/>
  <c r="J89" i="190"/>
  <c r="AF7" i="190"/>
  <c r="G89" i="190"/>
  <c r="F89" i="190"/>
  <c r="AD7" i="190"/>
  <c r="E89" i="190"/>
  <c r="D89" i="190"/>
  <c r="AB7" i="190"/>
  <c r="C89" i="190"/>
  <c r="O88" i="190"/>
  <c r="N88" i="190"/>
  <c r="M88" i="190"/>
  <c r="L88" i="190"/>
  <c r="J88" i="190"/>
  <c r="AF6" i="190"/>
  <c r="G88" i="190"/>
  <c r="F88" i="190"/>
  <c r="AD6" i="190"/>
  <c r="E88" i="190"/>
  <c r="D88" i="190"/>
  <c r="AB6" i="190"/>
  <c r="C88" i="190"/>
  <c r="O87" i="190"/>
  <c r="N87" i="190"/>
  <c r="M87" i="190"/>
  <c r="L87" i="190"/>
  <c r="J87" i="190"/>
  <c r="AF5" i="190"/>
  <c r="G87" i="190"/>
  <c r="F87" i="190"/>
  <c r="AD5" i="190"/>
  <c r="E87" i="190"/>
  <c r="D87" i="190"/>
  <c r="AB5" i="190"/>
  <c r="C87" i="190"/>
  <c r="O86" i="190"/>
  <c r="N86" i="190"/>
  <c r="M86" i="190"/>
  <c r="L86" i="190"/>
  <c r="J86" i="190"/>
  <c r="AF4" i="190"/>
  <c r="G86" i="190"/>
  <c r="F86" i="190"/>
  <c r="AD4" i="190"/>
  <c r="E86" i="190"/>
  <c r="D86" i="190"/>
  <c r="AB4" i="190"/>
  <c r="C86" i="190"/>
  <c r="N85" i="190"/>
  <c r="F85" i="190"/>
  <c r="J83" i="190"/>
  <c r="C83" i="190"/>
  <c r="A65" i="190"/>
  <c r="AB34" i="190"/>
  <c r="AB33" i="190"/>
  <c r="AB32" i="190"/>
  <c r="AB31" i="190"/>
  <c r="A32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6" i="190"/>
  <c r="D15" i="190"/>
  <c r="O14" i="190"/>
  <c r="D14" i="190"/>
  <c r="D13" i="190"/>
  <c r="O10" i="190"/>
  <c r="D10" i="190"/>
  <c r="O9" i="190"/>
  <c r="D9" i="190"/>
  <c r="O8" i="190"/>
  <c r="D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L91" i="189"/>
  <c r="K91" i="189"/>
  <c r="AF9" i="189"/>
  <c r="G91" i="189"/>
  <c r="F91" i="189"/>
  <c r="AD9" i="189"/>
  <c r="E91" i="189"/>
  <c r="D91" i="189"/>
  <c r="AB9" i="189"/>
  <c r="C91" i="189"/>
  <c r="O90" i="189"/>
  <c r="N90" i="189"/>
  <c r="M90" i="189"/>
  <c r="L90" i="189"/>
  <c r="K90" i="189"/>
  <c r="AF8" i="189"/>
  <c r="G90" i="189"/>
  <c r="F90" i="189"/>
  <c r="AD8" i="189"/>
  <c r="E90" i="189"/>
  <c r="D90" i="189"/>
  <c r="AB8" i="189"/>
  <c r="C90" i="189"/>
  <c r="O89" i="189"/>
  <c r="N89" i="189"/>
  <c r="M89" i="189"/>
  <c r="L89" i="189"/>
  <c r="J89" i="189"/>
  <c r="AF7" i="189"/>
  <c r="G89" i="189"/>
  <c r="F89" i="189"/>
  <c r="AD7" i="189"/>
  <c r="E89" i="189"/>
  <c r="D89" i="189"/>
  <c r="AB7" i="189"/>
  <c r="C89" i="189"/>
  <c r="O88" i="189"/>
  <c r="N88" i="189"/>
  <c r="M88" i="189"/>
  <c r="L88" i="189"/>
  <c r="J88" i="189"/>
  <c r="AF6" i="189"/>
  <c r="G88" i="189"/>
  <c r="F88" i="189"/>
  <c r="AD6" i="189"/>
  <c r="E88" i="189"/>
  <c r="D88" i="189"/>
  <c r="AB6" i="189"/>
  <c r="C88" i="189"/>
  <c r="O87" i="189"/>
  <c r="N87" i="189"/>
  <c r="M87" i="189"/>
  <c r="L87" i="189"/>
  <c r="J87" i="189"/>
  <c r="AF5" i="189"/>
  <c r="G87" i="189"/>
  <c r="F87" i="189"/>
  <c r="AD5" i="189"/>
  <c r="E87" i="189"/>
  <c r="D87" i="189"/>
  <c r="AB5" i="189"/>
  <c r="C87" i="189"/>
  <c r="O86" i="189"/>
  <c r="N86" i="189"/>
  <c r="M86" i="189"/>
  <c r="L86" i="189"/>
  <c r="J86" i="189"/>
  <c r="AF4" i="189"/>
  <c r="G86" i="189"/>
  <c r="F86" i="189"/>
  <c r="AD4" i="189"/>
  <c r="E86" i="189"/>
  <c r="D86" i="189"/>
  <c r="AB4" i="189"/>
  <c r="C86" i="189"/>
  <c r="N85" i="189"/>
  <c r="F85" i="189"/>
  <c r="J83" i="189"/>
  <c r="C83" i="189"/>
  <c r="A65" i="189"/>
  <c r="AB34" i="189"/>
  <c r="AB33" i="189"/>
  <c r="AB32" i="189"/>
  <c r="AB31" i="189"/>
  <c r="A32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O8" i="189"/>
  <c r="D8" i="189"/>
  <c r="A7" i="189"/>
  <c r="A4" i="189"/>
  <c r="AB2" i="189"/>
  <c r="A2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1" i="188"/>
  <c r="N91" i="188"/>
  <c r="M91" i="188"/>
  <c r="L91" i="188"/>
  <c r="K91" i="188"/>
  <c r="AF9" i="188"/>
  <c r="G91" i="188"/>
  <c r="F91" i="188"/>
  <c r="AD9" i="188"/>
  <c r="E91" i="188"/>
  <c r="D91" i="188"/>
  <c r="AB9" i="188"/>
  <c r="C91" i="188"/>
  <c r="O90" i="188"/>
  <c r="N90" i="188"/>
  <c r="M90" i="188"/>
  <c r="L90" i="188"/>
  <c r="K90" i="188"/>
  <c r="AF8" i="188"/>
  <c r="G90" i="188"/>
  <c r="F90" i="188"/>
  <c r="AD8" i="188"/>
  <c r="E90" i="188"/>
  <c r="D90" i="188"/>
  <c r="AB8" i="188"/>
  <c r="C90" i="188"/>
  <c r="O89" i="188"/>
  <c r="N89" i="188"/>
  <c r="M89" i="188"/>
  <c r="L89" i="188"/>
  <c r="J89" i="188"/>
  <c r="AF7" i="188"/>
  <c r="G89" i="188"/>
  <c r="F89" i="188"/>
  <c r="AD7" i="188"/>
  <c r="E89" i="188"/>
  <c r="D89" i="188"/>
  <c r="AB7" i="188"/>
  <c r="C89" i="188"/>
  <c r="O88" i="188"/>
  <c r="N88" i="188"/>
  <c r="M88" i="188"/>
  <c r="L88" i="188"/>
  <c r="J88" i="188"/>
  <c r="AF6" i="188"/>
  <c r="G88" i="188"/>
  <c r="F88" i="188"/>
  <c r="AD6" i="188"/>
  <c r="E88" i="188"/>
  <c r="D88" i="188"/>
  <c r="AB6" i="188"/>
  <c r="C88" i="188"/>
  <c r="O87" i="188"/>
  <c r="N87" i="188"/>
  <c r="M87" i="188"/>
  <c r="L87" i="188"/>
  <c r="J87" i="188"/>
  <c r="AF5" i="188"/>
  <c r="G87" i="188"/>
  <c r="F87" i="188"/>
  <c r="AD5" i="188"/>
  <c r="E87" i="188"/>
  <c r="D87" i="188"/>
  <c r="AB5" i="188"/>
  <c r="C87" i="188"/>
  <c r="O86" i="188"/>
  <c r="N86" i="188"/>
  <c r="M86" i="188"/>
  <c r="L86" i="188"/>
  <c r="J86" i="188"/>
  <c r="AF4" i="188"/>
  <c r="G86" i="188"/>
  <c r="F86" i="188"/>
  <c r="AD4" i="188"/>
  <c r="E86" i="188"/>
  <c r="D86" i="188"/>
  <c r="AB4" i="188"/>
  <c r="C86" i="188"/>
  <c r="N85" i="188"/>
  <c r="F85" i="188"/>
  <c r="J83" i="188"/>
  <c r="C83" i="188"/>
  <c r="A65" i="188"/>
  <c r="AB34" i="188"/>
  <c r="AB33" i="188"/>
  <c r="AB32" i="188"/>
  <c r="AB31" i="188"/>
  <c r="A32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6" i="188"/>
  <c r="D15" i="188"/>
  <c r="O14" i="188"/>
  <c r="D14" i="188"/>
  <c r="D13" i="188"/>
  <c r="O10" i="188"/>
  <c r="D10" i="188"/>
  <c r="O9" i="188"/>
  <c r="D9" i="188"/>
  <c r="O8" i="188"/>
  <c r="D8" i="188"/>
  <c r="A7" i="188"/>
  <c r="A4" i="188"/>
  <c r="AB2" i="188"/>
  <c r="A2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1" i="187"/>
  <c r="N91" i="187"/>
  <c r="M91" i="187"/>
  <c r="L91" i="187"/>
  <c r="K91" i="187"/>
  <c r="AF9" i="187"/>
  <c r="G91" i="187"/>
  <c r="F91" i="187"/>
  <c r="AD9" i="187"/>
  <c r="E91" i="187"/>
  <c r="D91" i="187"/>
  <c r="AB9" i="187"/>
  <c r="C91" i="187"/>
  <c r="O90" i="187"/>
  <c r="N90" i="187"/>
  <c r="M90" i="187"/>
  <c r="L90" i="187"/>
  <c r="K90" i="187"/>
  <c r="AF8" i="187"/>
  <c r="G90" i="187"/>
  <c r="F90" i="187"/>
  <c r="AD8" i="187"/>
  <c r="E90" i="187"/>
  <c r="D90" i="187"/>
  <c r="AB8" i="187"/>
  <c r="C90" i="187"/>
  <c r="O89" i="187"/>
  <c r="N89" i="187"/>
  <c r="M89" i="187"/>
  <c r="L89" i="187"/>
  <c r="J89" i="187"/>
  <c r="AF7" i="187"/>
  <c r="G89" i="187"/>
  <c r="F89" i="187"/>
  <c r="AD7" i="187"/>
  <c r="E89" i="187"/>
  <c r="D89" i="187"/>
  <c r="AB7" i="187"/>
  <c r="C89" i="187"/>
  <c r="O88" i="187"/>
  <c r="N88" i="187"/>
  <c r="M88" i="187"/>
  <c r="L88" i="187"/>
  <c r="J88" i="187"/>
  <c r="AF6" i="187"/>
  <c r="G88" i="187"/>
  <c r="F88" i="187"/>
  <c r="AD6" i="187"/>
  <c r="E88" i="187"/>
  <c r="D88" i="187"/>
  <c r="AB6" i="187"/>
  <c r="C88" i="187"/>
  <c r="O87" i="187"/>
  <c r="N87" i="187"/>
  <c r="M87" i="187"/>
  <c r="L87" i="187"/>
  <c r="J87" i="187"/>
  <c r="AF5" i="187"/>
  <c r="G87" i="187"/>
  <c r="F87" i="187"/>
  <c r="AD5" i="187"/>
  <c r="E87" i="187"/>
  <c r="D87" i="187"/>
  <c r="AB5" i="187"/>
  <c r="C87" i="187"/>
  <c r="O86" i="187"/>
  <c r="N86" i="187"/>
  <c r="M86" i="187"/>
  <c r="L86" i="187"/>
  <c r="J86" i="187"/>
  <c r="AF4" i="187"/>
  <c r="G86" i="187"/>
  <c r="F86" i="187"/>
  <c r="AD4" i="187"/>
  <c r="E86" i="187"/>
  <c r="D86" i="187"/>
  <c r="AB4" i="187"/>
  <c r="C86" i="187"/>
  <c r="N85" i="187"/>
  <c r="F85" i="187"/>
  <c r="J83" i="187"/>
  <c r="C83" i="187"/>
  <c r="A65" i="187"/>
  <c r="AB34" i="187"/>
  <c r="AB33" i="187"/>
  <c r="AB32" i="187"/>
  <c r="AB31" i="187"/>
  <c r="A32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6" i="187"/>
  <c r="D15" i="187"/>
  <c r="O14" i="187"/>
  <c r="D14" i="187"/>
  <c r="D13" i="187"/>
  <c r="O10" i="187"/>
  <c r="D10" i="187"/>
  <c r="O9" i="187"/>
  <c r="D9" i="187"/>
  <c r="O8" i="187"/>
  <c r="D8" i="187"/>
  <c r="A7" i="187"/>
  <c r="A4" i="187"/>
  <c r="AB2" i="187"/>
  <c r="A2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1" i="186"/>
  <c r="N91" i="186"/>
  <c r="M91" i="186"/>
  <c r="L91" i="186"/>
  <c r="K91" i="186"/>
  <c r="AF9" i="186"/>
  <c r="G91" i="186"/>
  <c r="F91" i="186"/>
  <c r="AD9" i="186"/>
  <c r="E91" i="186"/>
  <c r="D91" i="186"/>
  <c r="AB9" i="186"/>
  <c r="C91" i="186"/>
  <c r="O90" i="186"/>
  <c r="N90" i="186"/>
  <c r="M90" i="186"/>
  <c r="L90" i="186"/>
  <c r="K90" i="186"/>
  <c r="AF8" i="186"/>
  <c r="G90" i="186"/>
  <c r="F90" i="186"/>
  <c r="AD8" i="186"/>
  <c r="E90" i="186"/>
  <c r="D90" i="186"/>
  <c r="AB8" i="186"/>
  <c r="C90" i="186"/>
  <c r="O89" i="186"/>
  <c r="N89" i="186"/>
  <c r="M89" i="186"/>
  <c r="L89" i="186"/>
  <c r="J89" i="186"/>
  <c r="AF7" i="186"/>
  <c r="G89" i="186"/>
  <c r="F89" i="186"/>
  <c r="AD7" i="186"/>
  <c r="E89" i="186"/>
  <c r="D89" i="186"/>
  <c r="AB7" i="186"/>
  <c r="C89" i="186"/>
  <c r="O88" i="186"/>
  <c r="N88" i="186"/>
  <c r="M88" i="186"/>
  <c r="L88" i="186"/>
  <c r="J88" i="186"/>
  <c r="AF6" i="186"/>
  <c r="G88" i="186"/>
  <c r="F88" i="186"/>
  <c r="AD6" i="186"/>
  <c r="E88" i="186"/>
  <c r="D88" i="186"/>
  <c r="AB6" i="186"/>
  <c r="C88" i="186"/>
  <c r="O87" i="186"/>
  <c r="N87" i="186"/>
  <c r="M87" i="186"/>
  <c r="L87" i="186"/>
  <c r="J87" i="186"/>
  <c r="AF5" i="186"/>
  <c r="G87" i="186"/>
  <c r="F87" i="186"/>
  <c r="AD5" i="186"/>
  <c r="E87" i="186"/>
  <c r="D87" i="186"/>
  <c r="AB5" i="186"/>
  <c r="C87" i="186"/>
  <c r="O86" i="186"/>
  <c r="N86" i="186"/>
  <c r="M86" i="186"/>
  <c r="L86" i="186"/>
  <c r="J86" i="186"/>
  <c r="AF4" i="186"/>
  <c r="G86" i="186"/>
  <c r="F86" i="186"/>
  <c r="AD4" i="186"/>
  <c r="E86" i="186"/>
  <c r="D86" i="186"/>
  <c r="AB4" i="186"/>
  <c r="C86" i="186"/>
  <c r="N85" i="186"/>
  <c r="F85" i="186"/>
  <c r="J83" i="186"/>
  <c r="C83" i="186"/>
  <c r="A65" i="186"/>
  <c r="AB34" i="186"/>
  <c r="AB33" i="186"/>
  <c r="AB32" i="186"/>
  <c r="AB31" i="186"/>
  <c r="A32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D15" i="186"/>
  <c r="O14" i="186"/>
  <c r="D14" i="186"/>
  <c r="D13" i="186"/>
  <c r="O10" i="186"/>
  <c r="D10" i="186"/>
  <c r="O9" i="186"/>
  <c r="D9" i="186"/>
  <c r="O8" i="186"/>
  <c r="D8" i="186"/>
  <c r="A7" i="186"/>
  <c r="A4" i="186"/>
  <c r="AB2" i="186"/>
  <c r="A2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1" i="185"/>
  <c r="N91" i="185"/>
  <c r="M91" i="185"/>
  <c r="L91" i="185"/>
  <c r="K91" i="185"/>
  <c r="AF9" i="185"/>
  <c r="G91" i="185"/>
  <c r="F91" i="185"/>
  <c r="AD9" i="185"/>
  <c r="E91" i="185"/>
  <c r="D91" i="185"/>
  <c r="AB9" i="185"/>
  <c r="C91" i="185"/>
  <c r="O90" i="185"/>
  <c r="N90" i="185"/>
  <c r="M90" i="185"/>
  <c r="L90" i="185"/>
  <c r="K90" i="185"/>
  <c r="AF8" i="185"/>
  <c r="G90" i="185"/>
  <c r="F90" i="185"/>
  <c r="AD8" i="185"/>
  <c r="E90" i="185"/>
  <c r="D90" i="185"/>
  <c r="AB8" i="185"/>
  <c r="C90" i="185"/>
  <c r="O89" i="185"/>
  <c r="N89" i="185"/>
  <c r="M89" i="185"/>
  <c r="L89" i="185"/>
  <c r="J89" i="185"/>
  <c r="AF7" i="185"/>
  <c r="G89" i="185"/>
  <c r="F89" i="185"/>
  <c r="AD7" i="185"/>
  <c r="E89" i="185"/>
  <c r="D89" i="185"/>
  <c r="AB7" i="185"/>
  <c r="C89" i="185"/>
  <c r="O88" i="185"/>
  <c r="N88" i="185"/>
  <c r="M88" i="185"/>
  <c r="L88" i="185"/>
  <c r="J88" i="185"/>
  <c r="AF6" i="185"/>
  <c r="G88" i="185"/>
  <c r="F88" i="185"/>
  <c r="AD6" i="185"/>
  <c r="E88" i="185"/>
  <c r="D88" i="185"/>
  <c r="AB6" i="185"/>
  <c r="C88" i="185"/>
  <c r="O87" i="185"/>
  <c r="N87" i="185"/>
  <c r="M87" i="185"/>
  <c r="L87" i="185"/>
  <c r="J87" i="185"/>
  <c r="AF5" i="185"/>
  <c r="G87" i="185"/>
  <c r="F87" i="185"/>
  <c r="AD5" i="185"/>
  <c r="E87" i="185"/>
  <c r="D87" i="185"/>
  <c r="AB5" i="185"/>
  <c r="C87" i="185"/>
  <c r="O86" i="185"/>
  <c r="N86" i="185"/>
  <c r="M86" i="185"/>
  <c r="L86" i="185"/>
  <c r="J86" i="185"/>
  <c r="AF4" i="185"/>
  <c r="G86" i="185"/>
  <c r="F86" i="185"/>
  <c r="AD4" i="185"/>
  <c r="E86" i="185"/>
  <c r="D86" i="185"/>
  <c r="AB4" i="185"/>
  <c r="C86" i="185"/>
  <c r="N85" i="185"/>
  <c r="F85" i="185"/>
  <c r="J83" i="185"/>
  <c r="C83" i="185"/>
  <c r="A65" i="185"/>
  <c r="AB34" i="185"/>
  <c r="AB33" i="185"/>
  <c r="AB32" i="185"/>
  <c r="AB31" i="185"/>
  <c r="A32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6" i="185"/>
  <c r="D15" i="185"/>
  <c r="O14" i="185"/>
  <c r="D14" i="185"/>
  <c r="D13" i="185"/>
  <c r="O10" i="185"/>
  <c r="D10" i="185"/>
  <c r="O9" i="185"/>
  <c r="D9" i="185"/>
  <c r="O8" i="185"/>
  <c r="D8" i="185"/>
  <c r="A7" i="185"/>
  <c r="A4" i="185"/>
  <c r="AB2" i="185"/>
  <c r="A2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1" i="184"/>
  <c r="N91" i="184"/>
  <c r="M91" i="184"/>
  <c r="L91" i="184"/>
  <c r="K91" i="184"/>
  <c r="AF9" i="184"/>
  <c r="G91" i="184"/>
  <c r="F91" i="184"/>
  <c r="AD9" i="184"/>
  <c r="E91" i="184"/>
  <c r="D91" i="184"/>
  <c r="AB9" i="184"/>
  <c r="C91" i="184"/>
  <c r="O90" i="184"/>
  <c r="N90" i="184"/>
  <c r="M90" i="184"/>
  <c r="L90" i="184"/>
  <c r="K90" i="184"/>
  <c r="AF8" i="184"/>
  <c r="G90" i="184"/>
  <c r="F90" i="184"/>
  <c r="AD8" i="184"/>
  <c r="E90" i="184"/>
  <c r="D90" i="184"/>
  <c r="AB8" i="184"/>
  <c r="C90" i="184"/>
  <c r="O89" i="184"/>
  <c r="N89" i="184"/>
  <c r="M89" i="184"/>
  <c r="L89" i="184"/>
  <c r="J89" i="184"/>
  <c r="AF7" i="184"/>
  <c r="G89" i="184"/>
  <c r="F89" i="184"/>
  <c r="AD7" i="184"/>
  <c r="E89" i="184"/>
  <c r="D89" i="184"/>
  <c r="AB7" i="184"/>
  <c r="C89" i="184"/>
  <c r="O88" i="184"/>
  <c r="N88" i="184"/>
  <c r="M88" i="184"/>
  <c r="L88" i="184"/>
  <c r="J88" i="184"/>
  <c r="AF6" i="184"/>
  <c r="G88" i="184"/>
  <c r="F88" i="184"/>
  <c r="AD6" i="184"/>
  <c r="E88" i="184"/>
  <c r="D88" i="184"/>
  <c r="AB6" i="184"/>
  <c r="C88" i="184"/>
  <c r="O87" i="184"/>
  <c r="N87" i="184"/>
  <c r="M87" i="184"/>
  <c r="L87" i="184"/>
  <c r="J87" i="184"/>
  <c r="AF5" i="184"/>
  <c r="G87" i="184"/>
  <c r="F87" i="184"/>
  <c r="AD5" i="184"/>
  <c r="E87" i="184"/>
  <c r="D87" i="184"/>
  <c r="AB5" i="184"/>
  <c r="C87" i="184"/>
  <c r="O86" i="184"/>
  <c r="N86" i="184"/>
  <c r="M86" i="184"/>
  <c r="L86" i="184"/>
  <c r="J86" i="184"/>
  <c r="AF4" i="184"/>
  <c r="G86" i="184"/>
  <c r="F86" i="184"/>
  <c r="AD4" i="184"/>
  <c r="E86" i="184"/>
  <c r="D86" i="184"/>
  <c r="AB4" i="184"/>
  <c r="C86" i="184"/>
  <c r="N85" i="184"/>
  <c r="F85" i="184"/>
  <c r="J83" i="184"/>
  <c r="C83" i="184"/>
  <c r="A65" i="184"/>
  <c r="AB34" i="184"/>
  <c r="AB33" i="184"/>
  <c r="AB32" i="184"/>
  <c r="AB31" i="184"/>
  <c r="A32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6" i="184"/>
  <c r="D15" i="184"/>
  <c r="O14" i="184"/>
  <c r="D14" i="184"/>
  <c r="D13" i="184"/>
  <c r="O10" i="184"/>
  <c r="D10" i="184"/>
  <c r="O9" i="184"/>
  <c r="D9" i="184"/>
  <c r="O8" i="184"/>
  <c r="D8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L91" i="183"/>
  <c r="K91" i="183"/>
  <c r="AF9" i="183"/>
  <c r="G91" i="183"/>
  <c r="F91" i="183"/>
  <c r="AD9" i="183"/>
  <c r="E91" i="183"/>
  <c r="D91" i="183"/>
  <c r="AB9" i="183"/>
  <c r="C91" i="183"/>
  <c r="O90" i="183"/>
  <c r="N90" i="183"/>
  <c r="M90" i="183"/>
  <c r="L90" i="183"/>
  <c r="K90" i="183"/>
  <c r="AF8" i="183"/>
  <c r="G90" i="183"/>
  <c r="F90" i="183"/>
  <c r="AD8" i="183"/>
  <c r="E90" i="183"/>
  <c r="D90" i="183"/>
  <c r="AB8" i="183"/>
  <c r="C90" i="183"/>
  <c r="O89" i="183"/>
  <c r="N89" i="183"/>
  <c r="M89" i="183"/>
  <c r="L89" i="183"/>
  <c r="J89" i="183"/>
  <c r="AF7" i="183"/>
  <c r="G89" i="183"/>
  <c r="F89" i="183"/>
  <c r="AD7" i="183"/>
  <c r="E89" i="183"/>
  <c r="D89" i="183"/>
  <c r="AB7" i="183"/>
  <c r="C89" i="183"/>
  <c r="O88" i="183"/>
  <c r="N88" i="183"/>
  <c r="M88" i="183"/>
  <c r="L88" i="183"/>
  <c r="J88" i="183"/>
  <c r="AF6" i="183"/>
  <c r="G88" i="183"/>
  <c r="F88" i="183"/>
  <c r="AD6" i="183"/>
  <c r="E88" i="183"/>
  <c r="D88" i="183"/>
  <c r="AB6" i="183"/>
  <c r="C88" i="183"/>
  <c r="O87" i="183"/>
  <c r="N87" i="183"/>
  <c r="M87" i="183"/>
  <c r="L87" i="183"/>
  <c r="J87" i="183"/>
  <c r="AF5" i="183"/>
  <c r="G87" i="183"/>
  <c r="F87" i="183"/>
  <c r="AD5" i="183"/>
  <c r="E87" i="183"/>
  <c r="D87" i="183"/>
  <c r="AB5" i="183"/>
  <c r="C87" i="183"/>
  <c r="O86" i="183"/>
  <c r="N86" i="183"/>
  <c r="M86" i="183"/>
  <c r="L86" i="183"/>
  <c r="J86" i="183"/>
  <c r="AF4" i="183"/>
  <c r="G86" i="183"/>
  <c r="F86" i="183"/>
  <c r="AD4" i="183"/>
  <c r="E86" i="183"/>
  <c r="D86" i="183"/>
  <c r="AB4" i="183"/>
  <c r="C86" i="183"/>
  <c r="N85" i="183"/>
  <c r="F85" i="183"/>
  <c r="J83" i="183"/>
  <c r="C83" i="183"/>
  <c r="A65" i="183"/>
  <c r="AB34" i="183"/>
  <c r="AB33" i="183"/>
  <c r="AB32" i="183"/>
  <c r="AB31" i="183"/>
  <c r="A32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O8" i="183"/>
  <c r="D8" i="183"/>
  <c r="A7" i="183"/>
  <c r="A4" i="183"/>
  <c r="AB2" i="183"/>
  <c r="A2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D15" i="182"/>
  <c r="AB110" i="182"/>
  <c r="AD109" i="182"/>
  <c r="D14" i="182"/>
  <c r="AB109" i="182"/>
  <c r="AD108" i="182"/>
  <c r="D13" i="182"/>
  <c r="AB108" i="182"/>
  <c r="AD105" i="182"/>
  <c r="AB105" i="182"/>
  <c r="AD104" i="182"/>
  <c r="AB104" i="182"/>
  <c r="O91" i="182"/>
  <c r="N91" i="182"/>
  <c r="M91" i="182"/>
  <c r="L91" i="182"/>
  <c r="K91" i="182"/>
  <c r="AF9" i="182"/>
  <c r="G91" i="182"/>
  <c r="F91" i="182"/>
  <c r="AD9" i="182"/>
  <c r="E91" i="182"/>
  <c r="D91" i="182"/>
  <c r="AB9" i="182"/>
  <c r="C91" i="182"/>
  <c r="O90" i="182"/>
  <c r="N90" i="182"/>
  <c r="M90" i="182"/>
  <c r="L90" i="182"/>
  <c r="K90" i="182"/>
  <c r="AF8" i="182"/>
  <c r="G90" i="182"/>
  <c r="F90" i="182"/>
  <c r="AD8" i="182"/>
  <c r="E90" i="182"/>
  <c r="D90" i="182"/>
  <c r="AB8" i="182"/>
  <c r="C90" i="182"/>
  <c r="O89" i="182"/>
  <c r="N89" i="182"/>
  <c r="M89" i="182"/>
  <c r="L89" i="182"/>
  <c r="J89" i="182"/>
  <c r="AF7" i="182"/>
  <c r="G89" i="182"/>
  <c r="F89" i="182"/>
  <c r="AD7" i="182"/>
  <c r="E89" i="182"/>
  <c r="D89" i="182"/>
  <c r="AB7" i="182"/>
  <c r="C89" i="182"/>
  <c r="O88" i="182"/>
  <c r="N88" i="182"/>
  <c r="M88" i="182"/>
  <c r="L88" i="182"/>
  <c r="J88" i="182"/>
  <c r="AF6" i="182"/>
  <c r="G88" i="182"/>
  <c r="F88" i="182"/>
  <c r="AD6" i="182"/>
  <c r="E88" i="182"/>
  <c r="D88" i="182"/>
  <c r="AB6" i="182"/>
  <c r="C88" i="182"/>
  <c r="O87" i="182"/>
  <c r="N87" i="182"/>
  <c r="M87" i="182"/>
  <c r="L87" i="182"/>
  <c r="J87" i="182"/>
  <c r="AF5" i="182"/>
  <c r="G87" i="182"/>
  <c r="F87" i="182"/>
  <c r="AD5" i="182"/>
  <c r="E87" i="182"/>
  <c r="AB5" i="182"/>
  <c r="C87" i="182"/>
  <c r="O86" i="182"/>
  <c r="N86" i="182"/>
  <c r="M86" i="182"/>
  <c r="L86" i="182"/>
  <c r="J86" i="182"/>
  <c r="AF4" i="182"/>
  <c r="G86" i="182"/>
  <c r="F86" i="182"/>
  <c r="AD4" i="182"/>
  <c r="E86" i="182"/>
  <c r="D86" i="182"/>
  <c r="AB4" i="182"/>
  <c r="C86" i="182"/>
  <c r="N85" i="182"/>
  <c r="F85" i="182"/>
  <c r="J83" i="182"/>
  <c r="C83" i="182"/>
  <c r="A65" i="182"/>
  <c r="A50" i="182"/>
  <c r="AB34" i="182"/>
  <c r="AB33" i="182"/>
  <c r="AB32" i="182"/>
  <c r="AB31" i="182"/>
  <c r="A32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19" i="182"/>
  <c r="AB17" i="182"/>
  <c r="AB16" i="182"/>
  <c r="AB15" i="182"/>
  <c r="D16" i="182"/>
  <c r="O14" i="182"/>
  <c r="O10" i="182"/>
  <c r="D10" i="182"/>
  <c r="O9" i="182"/>
  <c r="D9" i="182"/>
  <c r="O8" i="182"/>
  <c r="D8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1" i="181"/>
  <c r="N91" i="181"/>
  <c r="M91" i="181"/>
  <c r="L91" i="181"/>
  <c r="K91" i="181"/>
  <c r="AF9" i="181"/>
  <c r="G91" i="181"/>
  <c r="F91" i="181"/>
  <c r="AD9" i="181"/>
  <c r="E91" i="181"/>
  <c r="D91" i="181"/>
  <c r="AB9" i="181"/>
  <c r="C91" i="181"/>
  <c r="O90" i="181"/>
  <c r="N90" i="181"/>
  <c r="M90" i="181"/>
  <c r="L90" i="181"/>
  <c r="K90" i="181"/>
  <c r="AF8" i="181"/>
  <c r="G90" i="181"/>
  <c r="F90" i="181"/>
  <c r="AD8" i="181"/>
  <c r="E90" i="181"/>
  <c r="D90" i="181"/>
  <c r="AB8" i="181"/>
  <c r="C90" i="181"/>
  <c r="O89" i="181"/>
  <c r="N89" i="181"/>
  <c r="M89" i="181"/>
  <c r="L89" i="181"/>
  <c r="J89" i="181"/>
  <c r="AF7" i="181"/>
  <c r="G89" i="181"/>
  <c r="F89" i="181"/>
  <c r="AD7" i="181"/>
  <c r="E89" i="181"/>
  <c r="D89" i="181"/>
  <c r="AB7" i="181"/>
  <c r="C89" i="181"/>
  <c r="O88" i="181"/>
  <c r="N88" i="181"/>
  <c r="M88" i="181"/>
  <c r="L88" i="181"/>
  <c r="J88" i="181"/>
  <c r="AF6" i="181"/>
  <c r="G88" i="181"/>
  <c r="F88" i="181"/>
  <c r="AD6" i="181"/>
  <c r="E88" i="181"/>
  <c r="D88" i="181"/>
  <c r="AB6" i="181"/>
  <c r="C88" i="181"/>
  <c r="O87" i="181"/>
  <c r="N87" i="181"/>
  <c r="M87" i="181"/>
  <c r="L87" i="181"/>
  <c r="J87" i="181"/>
  <c r="AF5" i="181"/>
  <c r="G87" i="181"/>
  <c r="F87" i="181"/>
  <c r="AD5" i="181"/>
  <c r="E87" i="181"/>
  <c r="D87" i="181"/>
  <c r="AB5" i="181"/>
  <c r="C87" i="181"/>
  <c r="O86" i="181"/>
  <c r="N86" i="181"/>
  <c r="M86" i="181"/>
  <c r="L86" i="181"/>
  <c r="J86" i="181"/>
  <c r="AF4" i="181"/>
  <c r="G86" i="181"/>
  <c r="F86" i="181"/>
  <c r="AD4" i="181"/>
  <c r="E86" i="181"/>
  <c r="D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32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6" i="181"/>
  <c r="D15" i="181"/>
  <c r="O14" i="181"/>
  <c r="D14" i="181"/>
  <c r="D13" i="181"/>
  <c r="O10" i="181"/>
  <c r="D10" i="181"/>
  <c r="O9" i="181"/>
  <c r="D9" i="181"/>
  <c r="O8" i="181"/>
  <c r="D8" i="181"/>
  <c r="A7" i="181"/>
  <c r="A4" i="181"/>
  <c r="AB2" i="181"/>
  <c r="A2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1" i="180"/>
  <c r="N91" i="180"/>
  <c r="M91" i="180"/>
  <c r="L91" i="180"/>
  <c r="K91" i="180"/>
  <c r="AF9" i="180"/>
  <c r="G91" i="180"/>
  <c r="F91" i="180"/>
  <c r="AD9" i="180"/>
  <c r="E91" i="180"/>
  <c r="D91" i="180"/>
  <c r="AB9" i="180"/>
  <c r="C91" i="180"/>
  <c r="O90" i="180"/>
  <c r="N90" i="180"/>
  <c r="M90" i="180"/>
  <c r="L90" i="180"/>
  <c r="K90" i="180"/>
  <c r="AF8" i="180"/>
  <c r="G90" i="180"/>
  <c r="F90" i="180"/>
  <c r="AD8" i="180"/>
  <c r="E90" i="180"/>
  <c r="D90" i="180"/>
  <c r="AB8" i="180"/>
  <c r="C90" i="180"/>
  <c r="O89" i="180"/>
  <c r="N89" i="180"/>
  <c r="M89" i="180"/>
  <c r="L89" i="180"/>
  <c r="J89" i="180"/>
  <c r="AF7" i="180"/>
  <c r="G89" i="180"/>
  <c r="F89" i="180"/>
  <c r="AD7" i="180"/>
  <c r="E89" i="180"/>
  <c r="D89" i="180"/>
  <c r="AB7" i="180"/>
  <c r="C89" i="180"/>
  <c r="O88" i="180"/>
  <c r="N88" i="180"/>
  <c r="M88" i="180"/>
  <c r="L88" i="180"/>
  <c r="J88" i="180"/>
  <c r="AF6" i="180"/>
  <c r="G88" i="180"/>
  <c r="F88" i="180"/>
  <c r="AD6" i="180"/>
  <c r="E88" i="180"/>
  <c r="D88" i="180"/>
  <c r="AB6" i="180"/>
  <c r="C88" i="180"/>
  <c r="O87" i="180"/>
  <c r="N87" i="180"/>
  <c r="M87" i="180"/>
  <c r="L87" i="180"/>
  <c r="J87" i="180"/>
  <c r="AF5" i="180"/>
  <c r="G87" i="180"/>
  <c r="F87" i="180"/>
  <c r="AD5" i="180"/>
  <c r="E87" i="180"/>
  <c r="D87" i="180"/>
  <c r="AB5" i="180"/>
  <c r="C87" i="180"/>
  <c r="O86" i="180"/>
  <c r="N86" i="180"/>
  <c r="M86" i="180"/>
  <c r="L86" i="180"/>
  <c r="J86" i="180"/>
  <c r="AF4" i="180"/>
  <c r="G86" i="180"/>
  <c r="F86" i="180"/>
  <c r="AD4" i="180"/>
  <c r="E86" i="180"/>
  <c r="D86" i="180"/>
  <c r="AB4" i="180"/>
  <c r="C86" i="180"/>
  <c r="N85" i="180"/>
  <c r="F85" i="180"/>
  <c r="J83" i="180"/>
  <c r="C83" i="180"/>
  <c r="A65" i="180"/>
  <c r="AB34" i="180"/>
  <c r="AB33" i="180"/>
  <c r="AB32" i="180"/>
  <c r="AB31" i="180"/>
  <c r="A32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6" i="180"/>
  <c r="D15" i="180"/>
  <c r="O14" i="180"/>
  <c r="D14" i="180"/>
  <c r="D13" i="180"/>
  <c r="O10" i="180"/>
  <c r="D10" i="180"/>
  <c r="O9" i="180"/>
  <c r="D9" i="180"/>
  <c r="O8" i="180"/>
  <c r="D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A19" i="248"/>
  <c r="A50" i="248"/>
  <c r="A19" i="246"/>
  <c r="A50" i="246"/>
  <c r="A19" i="245"/>
  <c r="A50" i="245"/>
  <c r="A19" i="244"/>
  <c r="A50" i="244"/>
  <c r="A19" i="243"/>
  <c r="A50" i="243"/>
  <c r="A19" i="242"/>
  <c r="A50" i="242"/>
  <c r="A19" i="241"/>
  <c r="A50" i="241"/>
  <c r="A19" i="240"/>
  <c r="A50" i="240"/>
  <c r="A19" i="239"/>
  <c r="A50" i="239"/>
  <c r="A19" i="238"/>
  <c r="A50" i="238"/>
  <c r="A19" i="237"/>
  <c r="A50" i="237"/>
  <c r="A19" i="235"/>
  <c r="A50" i="235"/>
  <c r="A19" i="234"/>
  <c r="A50" i="234"/>
  <c r="A19" i="233"/>
  <c r="A50" i="233"/>
  <c r="A19" i="232"/>
  <c r="A50" i="232"/>
  <c r="A19" i="230"/>
  <c r="A50" i="230"/>
  <c r="A19" i="229"/>
  <c r="A50" i="229"/>
  <c r="A19" i="228"/>
  <c r="A50" i="228"/>
  <c r="A19" i="227"/>
  <c r="A50" i="227"/>
  <c r="A19" i="226"/>
  <c r="A50" i="226"/>
  <c r="A19" i="225"/>
  <c r="A50" i="225"/>
  <c r="A19" i="224"/>
  <c r="A50" i="224"/>
  <c r="A19" i="223"/>
  <c r="A50" i="223"/>
  <c r="A19" i="221"/>
  <c r="A50" i="221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7"/>
  <c r="A50" i="207"/>
  <c r="A19" i="206"/>
  <c r="A50" i="206"/>
  <c r="A19" i="205"/>
  <c r="A50" i="205"/>
  <c r="A19" i="204"/>
  <c r="A50" i="204"/>
  <c r="A19" i="203"/>
  <c r="A50" i="203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5"/>
  <c r="A50" i="195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D87" i="182"/>
  <c r="A19" i="181"/>
  <c r="A50" i="181"/>
  <c r="A19" i="180"/>
  <c r="A50" i="180"/>
</calcChain>
</file>

<file path=xl/sharedStrings.xml><?xml version="1.0" encoding="utf-8"?>
<sst xmlns="http://schemas.openxmlformats.org/spreadsheetml/2006/main" count="14005" uniqueCount="274">
  <si>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</si>
  <si>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</si>
  <si>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</si>
  <si>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</si>
  <si>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</si>
  <si>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</si>
  <si>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</si>
  <si>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</si>
  <si>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</si>
  <si>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</si>
  <si>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</si>
  <si>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</si>
  <si>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</si>
  <si>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</si>
  <si>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</si>
  <si>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</si>
  <si>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</si>
  <si>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</si>
  <si>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</si>
  <si>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</si>
  <si>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</si>
  <si>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</si>
  <si>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</si>
  <si>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</si>
  <si>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</si>
  <si>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</si>
  <si>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</si>
  <si>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</si>
  <si>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</si>
  <si>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</si>
  <si>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</si>
  <si>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</si>
  <si>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</si>
  <si>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</si>
  <si>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</si>
  <si>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</si>
  <si>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</si>
  <si>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</si>
  <si>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</si>
  <si>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</si>
  <si>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</si>
  <si>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</si>
  <si>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</si>
  <si>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</si>
  <si>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</si>
  <si>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</si>
  <si>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</si>
  <si>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</si>
  <si>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</si>
  <si>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</si>
  <si>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</si>
  <si>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</si>
  <si>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</si>
  <si>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</si>
  <si>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</si>
  <si>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</si>
  <si>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</si>
  <si>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</si>
  <si>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</si>
  <si>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</si>
  <si>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</si>
  <si>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</si>
  <si>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</si>
  <si>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</si>
  <si>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</si>
  <si>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</si>
  <si>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</si>
  <si>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</si>
  <si>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</si>
  <si>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</si>
  <si>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</si>
  <si>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</si>
  <si>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</si>
  <si>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</si>
  <si>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</si>
  <si>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</si>
  <si>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</si>
  <si>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</si>
  <si>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</si>
  <si>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</si>
  <si>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</si>
  <si>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</si>
  <si>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</si>
  <si>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</si>
  <si>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</si>
  <si>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</si>
  <si>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</si>
  <si>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</si>
  <si>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</si>
  <si>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</si>
  <si>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</si>
  <si>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</si>
  <si>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</si>
  <si>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</si>
  <si>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</si>
  <si>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</si>
  <si>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</si>
  <si>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</si>
  <si>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</si>
  <si>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</si>
  <si>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</si>
  <si>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</si>
  <si>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</si>
  <si>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</si>
  <si>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</si>
  <si>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</si>
  <si>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</si>
  <si>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</si>
  <si>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</si>
  <si>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Campbelltown</t>
  </si>
  <si>
    <t>Kingston</t>
  </si>
  <si>
    <t>Adelaide</t>
  </si>
  <si>
    <t>Adelaide Hills</t>
  </si>
  <si>
    <t>Adelaide Plains</t>
  </si>
  <si>
    <t>Alexandrina</t>
  </si>
  <si>
    <t>Anangu Pitjantjatjara</t>
  </si>
  <si>
    <t>Barossa</t>
  </si>
  <si>
    <t>Barunga West</t>
  </si>
  <si>
    <t>Berri and Barmera</t>
  </si>
  <si>
    <t>Burnside</t>
  </si>
  <si>
    <t>10.10</t>
  </si>
  <si>
    <t>Ceduna</t>
  </si>
  <si>
    <t>Charles Sturt</t>
  </si>
  <si>
    <t>Clare and Gilbert Valleys</t>
  </si>
  <si>
    <t>Cleve</t>
  </si>
  <si>
    <t>Coober Pedy</t>
  </si>
  <si>
    <t>Copper Coast</t>
  </si>
  <si>
    <t>Elliston</t>
  </si>
  <si>
    <t>Flinders Ranges</t>
  </si>
  <si>
    <t>Franklin Harbour</t>
  </si>
  <si>
    <t>Gawler</t>
  </si>
  <si>
    <t>10.20</t>
  </si>
  <si>
    <t>Goyder</t>
  </si>
  <si>
    <t>Grant</t>
  </si>
  <si>
    <t>Holdfast Bay</t>
  </si>
  <si>
    <t>Kangaroo Island</t>
  </si>
  <si>
    <t>Karoonda East Murray</t>
  </si>
  <si>
    <t>Kimba</t>
  </si>
  <si>
    <t>Light</t>
  </si>
  <si>
    <t>Lower Eyre Peninsula</t>
  </si>
  <si>
    <t>Loxton Waikerie</t>
  </si>
  <si>
    <t>10.30</t>
  </si>
  <si>
    <t>Maralinga Tjarutja</t>
  </si>
  <si>
    <t>Marion</t>
  </si>
  <si>
    <t>Mid Murray</t>
  </si>
  <si>
    <t>Mitcham</t>
  </si>
  <si>
    <t>Mount Barker</t>
  </si>
  <si>
    <t>Mount Gambier</t>
  </si>
  <si>
    <t>Mount Remarkable</t>
  </si>
  <si>
    <t>Murray Bridge</t>
  </si>
  <si>
    <t>Naracoorte and Lucindale</t>
  </si>
  <si>
    <t>Northern Areas</t>
  </si>
  <si>
    <t>10.40</t>
  </si>
  <si>
    <t>Norwood Payneham St Peters</t>
  </si>
  <si>
    <t>Onkaparinga</t>
  </si>
  <si>
    <t>Orroroo/Carrieton</t>
  </si>
  <si>
    <t>Peterborough</t>
  </si>
  <si>
    <t>Playford</t>
  </si>
  <si>
    <t>Port Adelaide Enfield</t>
  </si>
  <si>
    <t>Port Augusta</t>
  </si>
  <si>
    <t>Port Lincoln</t>
  </si>
  <si>
    <t>Port Pirie City and Dists</t>
  </si>
  <si>
    <t>Prospect</t>
  </si>
  <si>
    <t>10.50</t>
  </si>
  <si>
    <t>Renmark Paringa</t>
  </si>
  <si>
    <t>Robe</t>
  </si>
  <si>
    <t>Roxby Downs</t>
  </si>
  <si>
    <t>Salisbury</t>
  </si>
  <si>
    <t>Southern Mallee</t>
  </si>
  <si>
    <t>Streaky Bay</t>
  </si>
  <si>
    <t>Tatiara</t>
  </si>
  <si>
    <t>Tea Tree Gully</t>
  </si>
  <si>
    <t>The Coorong</t>
  </si>
  <si>
    <t>Tumby Bay</t>
  </si>
  <si>
    <t>10.60</t>
  </si>
  <si>
    <t>Unley</t>
  </si>
  <si>
    <t>Victor Harbor</t>
  </si>
  <si>
    <t>Wakefield</t>
  </si>
  <si>
    <t>Walkerville</t>
  </si>
  <si>
    <t>Wattle Range</t>
  </si>
  <si>
    <t>West Torrens</t>
  </si>
  <si>
    <t>Whyalla</t>
  </si>
  <si>
    <t>Wudinna</t>
  </si>
  <si>
    <t>Yankalilla</t>
  </si>
  <si>
    <t>Yorke Peninsula</t>
  </si>
  <si>
    <t>10.70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</si>
  <si>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</si>
  <si>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</si>
  <si>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</si>
  <si>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</si>
  <si>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</si>
  <si>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</si>
  <si>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</si>
  <si>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</si>
  <si>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</si>
  <si>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</si>
  <si>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</si>
  <si>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</si>
  <si>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10.9</t>
  </si>
  <si>
    <t>South Australia</t>
  </si>
  <si>
    <t>10.1</t>
  </si>
  <si>
    <t>10.2</t>
  </si>
  <si>
    <t>10.3</t>
  </si>
  <si>
    <t>10.4</t>
  </si>
  <si>
    <t>10.5</t>
  </si>
  <si>
    <t>10.6</t>
  </si>
  <si>
    <t>10.7</t>
  </si>
  <si>
    <t>10.8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</si>
  <si>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</si>
  <si>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</si>
  <si>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</si>
  <si>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</si>
  <si>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</si>
  <si>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</si>
  <si>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</si>
  <si>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</si>
  <si>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</si>
  <si>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</si>
  <si>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</si>
  <si>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</si>
  <si>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</si>
  <si>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</si>
  <si>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</si>
  <si>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</si>
  <si>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</si>
  <si>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</si>
  <si>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</si>
  <si>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</si>
  <si>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</si>
  <si>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</si>
  <si>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</si>
  <si>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</si>
  <si>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</si>
  <si>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</si>
  <si>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</si>
  <si>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</si>
  <si>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</si>
  <si>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</si>
  <si>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</si>
  <si>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</si>
  <si>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</si>
  <si>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</si>
  <si>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</si>
  <si>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</si>
  <si>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</si>
  <si>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</si>
  <si>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</si>
  <si>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</si>
  <si>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</si>
  <si>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</si>
  <si>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</si>
  <si>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</si>
  <si>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</si>
  <si>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</si>
  <si>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</si>
  <si>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</si>
  <si>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</si>
  <si>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</si>
  <si>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</si>
  <si>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</si>
  <si>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</si>
  <si>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</si>
  <si>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* Data for some LGAs are supressed due to small counts.</t>
  </si>
  <si>
    <t>Multiple Job Holders</t>
  </si>
  <si>
    <t>Single Job Holders</t>
  </si>
  <si>
    <t>Released at 11.30am (Canberra time) 8 November 2022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</si>
  <si>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</si>
  <si>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</si>
  <si>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</si>
  <si>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</si>
  <si>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</si>
  <si>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</si>
  <si>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© Commonwealth of Australia 2022</t>
  </si>
  <si>
    <t>Jobs in Australia: Table 10. South Australia Spotlights by Local Government Areas, 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</si>
</sst>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50">
    <xf numFmtId="0" fontId="0" fillId="0" borderId="0" xfId="0"/>
    <xf numFmtId="0" fontId="4" fillId="0" borderId="0" xfId="3" applyFont="1" applyBorder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7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7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0" fontId="27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24" fillId="0" borderId="0" xfId="0" applyFont="1" applyAlignment="1">
      <alignment horizontal="left" vertical="center" indent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7" fillId="0" borderId="0" xfId="6" applyNumberFormat="1" applyBorder="1" applyAlignment="1">
      <alignment horizontal="right"/>
    </xf>
    <xf numFmtId="0" fontId="27" fillId="0" borderId="0" xfId="6" applyBorder="1" applyAlignment="1">
      <alignment horizontal="right"/>
    </xf>
    <xf numFmtId="0" fontId="27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2" fillId="0" borderId="0" xfId="3" applyFont="1" applyFill="1" applyBorder="1" applyAlignment="1" applyProtection="1">
      <alignment vertical="center"/>
      <protection locked="0"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29" fillId="0" borderId="0" xfId="6" applyFont="1" applyFill="1" applyBorder="1"/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165" fontId="30" fillId="0" borderId="0" xfId="1" applyNumberFormat="1" applyFont="1" applyBorder="1" applyAlignment="1">
      <alignment horizontal="right"/>
    </xf>
    <xf numFmtId="0" fontId="23" fillId="0" borderId="0" xfId="0" applyFont="1"/>
    <xf numFmtId="0" fontId="33" fillId="0" borderId="0" xfId="0" applyFont="1"/>
    <xf numFmtId="0" fontId="30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10.1'!$U$4:$Y$4</c:f>
              <c:numCache>
                <c:formatCode>#,##0</c:formatCode>
                <c:ptCount val="5"/>
                <c:pt idx="1">
                  <c:v>16688</c:v>
                </c:pt>
                <c:pt idx="2">
                  <c:v>16981</c:v>
                </c:pt>
                <c:pt idx="3">
                  <c:v>18657</c:v>
                </c:pt>
                <c:pt idx="4">
                  <c:v>19033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4-4A4C-A0BD-4CC6A4C47B3C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10.1'!$U$7:$Y$7</c:f>
              <c:numCache>
                <c:formatCode>#,##0</c:formatCode>
                <c:ptCount val="5"/>
                <c:pt idx="1">
                  <c:v>11639</c:v>
                </c:pt>
                <c:pt idx="2">
                  <c:v>11746</c:v>
                </c:pt>
                <c:pt idx="3">
                  <c:v>12894</c:v>
                </c:pt>
                <c:pt idx="4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4-4A4C-A0BD-4CC6A4C47B3C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10.1'!$U$11:$Y$11</c:f>
              <c:numCache>
                <c:formatCode>#,##0</c:formatCode>
                <c:ptCount val="5"/>
                <c:pt idx="1">
                  <c:v>14814</c:v>
                </c:pt>
                <c:pt idx="2">
                  <c:v>15007</c:v>
                </c:pt>
                <c:pt idx="3">
                  <c:v>16597</c:v>
                </c:pt>
                <c:pt idx="4">
                  <c:v>16952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4-4A4C-A0BD-4CC6A4C47B3C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10.1'!$U$12:$Y$12</c:f>
              <c:numCache>
                <c:formatCode>#,##0</c:formatCode>
                <c:ptCount val="5"/>
                <c:pt idx="1">
                  <c:v>1877</c:v>
                </c:pt>
                <c:pt idx="2">
                  <c:v>1974</c:v>
                </c:pt>
                <c:pt idx="3">
                  <c:v>2057</c:v>
                </c:pt>
                <c:pt idx="4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4-4A4C-A0BD-4CC6A4C4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10.1'!$V$8:$Z$8</c:f>
              <c:numCache>
                <c:formatCode>#,##0</c:formatCode>
                <c:ptCount val="5"/>
                <c:pt idx="0">
                  <c:v>37703.79</c:v>
                </c:pt>
                <c:pt idx="1">
                  <c:v>37632.03</c:v>
                </c:pt>
                <c:pt idx="2">
                  <c:v>38703.5</c:v>
                </c:pt>
                <c:pt idx="3">
                  <c:v>38359.5</c:v>
                </c:pt>
                <c:pt idx="4">
                  <c:v>35745.870000000003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1-4B5B-B6BB-BAC78B4AD4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1-4B5B-B6BB-BAC78B4A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10.10'!$V$8:$Z$8</c:f>
              <c:numCache>
                <c:formatCode>#,##0</c:formatCode>
                <c:ptCount val="5"/>
                <c:pt idx="0">
                  <c:v>41341.07</c:v>
                </c:pt>
                <c:pt idx="1">
                  <c:v>42095</c:v>
                </c:pt>
                <c:pt idx="2">
                  <c:v>42025.69</c:v>
                </c:pt>
                <c:pt idx="3">
                  <c:v>44194</c:v>
                </c:pt>
                <c:pt idx="4">
                  <c:v>43829.42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AA3-9644-332789B21F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AA3-9644-332789B2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10.11'!$U$4:$Y$4</c:f>
              <c:numCache>
                <c:formatCode>#,##0</c:formatCode>
                <c:ptCount val="5"/>
                <c:pt idx="1">
                  <c:v>2756</c:v>
                </c:pt>
                <c:pt idx="2">
                  <c:v>2837</c:v>
                </c:pt>
                <c:pt idx="3">
                  <c:v>3235</c:v>
                </c:pt>
                <c:pt idx="4">
                  <c:v>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8-47C2-BAEA-61AC5DACAB39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10.11'!$U$7:$Y$7</c:f>
              <c:numCache>
                <c:formatCode>#,##0</c:formatCode>
                <c:ptCount val="5"/>
                <c:pt idx="1">
                  <c:v>1819</c:v>
                </c:pt>
                <c:pt idx="2">
                  <c:v>1867</c:v>
                </c:pt>
                <c:pt idx="3">
                  <c:v>2167</c:v>
                </c:pt>
                <c:pt idx="4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8-47C2-BAEA-61AC5DACAB39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10.11'!$U$11:$Y$11</c:f>
              <c:numCache>
                <c:formatCode>#,##0</c:formatCode>
                <c:ptCount val="5"/>
                <c:pt idx="1">
                  <c:v>2392</c:v>
                </c:pt>
                <c:pt idx="2">
                  <c:v>2449</c:v>
                </c:pt>
                <c:pt idx="3">
                  <c:v>2794</c:v>
                </c:pt>
                <c:pt idx="4">
                  <c:v>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8-47C2-BAEA-61AC5DACAB39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10.11'!$U$12:$Y$12</c:f>
              <c:numCache>
                <c:formatCode>#,##0</c:formatCode>
                <c:ptCount val="5"/>
                <c:pt idx="1">
                  <c:v>363</c:v>
                </c:pt>
                <c:pt idx="2">
                  <c:v>388</c:v>
                </c:pt>
                <c:pt idx="3">
                  <c:v>440</c:v>
                </c:pt>
                <c:pt idx="4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38-47C2-BAEA-61AC5DAC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0.10745974367400592</c:v>
                </c:pt>
                <c:pt idx="1">
                  <c:v>2.6947091685836345E-2</c:v>
                </c:pt>
                <c:pt idx="2">
                  <c:v>1.7417022674991785E-2</c:v>
                </c:pt>
                <c:pt idx="3">
                  <c:v>2.3003614853762734E-3</c:v>
                </c:pt>
                <c:pt idx="4">
                  <c:v>4.7978968123562275E-2</c:v>
                </c:pt>
                <c:pt idx="5">
                  <c:v>1.1501807426881366E-2</c:v>
                </c:pt>
                <c:pt idx="6">
                  <c:v>9.6943805455142945E-2</c:v>
                </c:pt>
                <c:pt idx="7">
                  <c:v>5.5208675649030564E-2</c:v>
                </c:pt>
                <c:pt idx="8">
                  <c:v>6.3752875451856719E-2</c:v>
                </c:pt>
                <c:pt idx="9">
                  <c:v>1.6431153466973381E-3</c:v>
                </c:pt>
                <c:pt idx="10">
                  <c:v>1.4788038120276044E-2</c:v>
                </c:pt>
                <c:pt idx="11">
                  <c:v>1.4130791981597108E-2</c:v>
                </c:pt>
                <c:pt idx="12">
                  <c:v>1.8402891883010187E-2</c:v>
                </c:pt>
                <c:pt idx="13">
                  <c:v>5.4551429510351628E-2</c:v>
                </c:pt>
                <c:pt idx="14">
                  <c:v>6.0138021689122578E-2</c:v>
                </c:pt>
                <c:pt idx="15">
                  <c:v>9.2014459415050931E-2</c:v>
                </c:pt>
                <c:pt idx="16">
                  <c:v>0.16628327308577062</c:v>
                </c:pt>
                <c:pt idx="17">
                  <c:v>6.2438383174498848E-3</c:v>
                </c:pt>
                <c:pt idx="18">
                  <c:v>7.1968452185343409E-2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C-44A0-8856-6DCFA0D79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C-44A0-8856-6DCFA0D7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0</c:v>
                </c:pt>
                <c:pt idx="1">
                  <c:v>40</c:v>
                </c:pt>
                <c:pt idx="2">
                  <c:v>113</c:v>
                </c:pt>
                <c:pt idx="3">
                  <c:v>164</c:v>
                </c:pt>
                <c:pt idx="4">
                  <c:v>162</c:v>
                </c:pt>
                <c:pt idx="5">
                  <c:v>174</c:v>
                </c:pt>
                <c:pt idx="6">
                  <c:v>121</c:v>
                </c:pt>
                <c:pt idx="7">
                  <c:v>124</c:v>
                </c:pt>
                <c:pt idx="8">
                  <c:v>156</c:v>
                </c:pt>
                <c:pt idx="9">
                  <c:v>117</c:v>
                </c:pt>
                <c:pt idx="10">
                  <c:v>128</c:v>
                </c:pt>
                <c:pt idx="11">
                  <c:v>107</c:v>
                </c:pt>
                <c:pt idx="12">
                  <c:v>70</c:v>
                </c:pt>
                <c:pt idx="13">
                  <c:v>31</c:v>
                </c:pt>
                <c:pt idx="14">
                  <c:v>14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8-48CA-949D-5BE0788342BA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0</c:v>
                </c:pt>
                <c:pt idx="1">
                  <c:v>50</c:v>
                </c:pt>
                <c:pt idx="2">
                  <c:v>126</c:v>
                </c:pt>
                <c:pt idx="3">
                  <c:v>94</c:v>
                </c:pt>
                <c:pt idx="4">
                  <c:v>164</c:v>
                </c:pt>
                <c:pt idx="5">
                  <c:v>135</c:v>
                </c:pt>
                <c:pt idx="6">
                  <c:v>143</c:v>
                </c:pt>
                <c:pt idx="7">
                  <c:v>127</c:v>
                </c:pt>
                <c:pt idx="8">
                  <c:v>150</c:v>
                </c:pt>
                <c:pt idx="9">
                  <c:v>112</c:v>
                </c:pt>
                <c:pt idx="10">
                  <c:v>131</c:v>
                </c:pt>
                <c:pt idx="11">
                  <c:v>95</c:v>
                </c:pt>
                <c:pt idx="12">
                  <c:v>54</c:v>
                </c:pt>
                <c:pt idx="13">
                  <c:v>20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8-48CA-949D-5BE07883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118</c:v>
                </c:pt>
                <c:pt idx="1">
                  <c:v>80</c:v>
                </c:pt>
                <c:pt idx="2">
                  <c:v>154</c:v>
                </c:pt>
                <c:pt idx="3">
                  <c:v>75</c:v>
                </c:pt>
                <c:pt idx="4">
                  <c:v>30</c:v>
                </c:pt>
                <c:pt idx="5">
                  <c:v>31</c:v>
                </c:pt>
                <c:pt idx="6">
                  <c:v>130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A-42F3-A94D-92EF3C37CF36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79</c:v>
                </c:pt>
                <c:pt idx="1">
                  <c:v>124</c:v>
                </c:pt>
                <c:pt idx="2">
                  <c:v>19</c:v>
                </c:pt>
                <c:pt idx="3">
                  <c:v>251</c:v>
                </c:pt>
                <c:pt idx="4">
                  <c:v>148</c:v>
                </c:pt>
                <c:pt idx="5">
                  <c:v>95</c:v>
                </c:pt>
                <c:pt idx="6">
                  <c:v>5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A-42F3-A94D-92EF3C37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10.11'!$U$8:$Y$8</c:f>
              <c:numCache>
                <c:formatCode>#,##0</c:formatCode>
                <c:ptCount val="5"/>
                <c:pt idx="1">
                  <c:v>33734.6</c:v>
                </c:pt>
                <c:pt idx="2">
                  <c:v>35846.57</c:v>
                </c:pt>
                <c:pt idx="3">
                  <c:v>33114</c:v>
                </c:pt>
                <c:pt idx="4">
                  <c:v>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B-4D09-9969-BEC8F48E9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B-4D09-9969-BEC8F48E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10.11'!$V$4:$Z$4</c:f>
              <c:numCache>
                <c:formatCode>#,##0</c:formatCode>
                <c:ptCount val="5"/>
                <c:pt idx="0">
                  <c:v>2756</c:v>
                </c:pt>
                <c:pt idx="1">
                  <c:v>2837</c:v>
                </c:pt>
                <c:pt idx="2">
                  <c:v>3235</c:v>
                </c:pt>
                <c:pt idx="3">
                  <c:v>2946</c:v>
                </c:pt>
                <c:pt idx="4">
                  <c:v>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9-4B27-AB94-497ABD017EC2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10.11'!$V$7:$Z$7</c:f>
              <c:numCache>
                <c:formatCode>#,##0</c:formatCode>
                <c:ptCount val="5"/>
                <c:pt idx="0">
                  <c:v>1819</c:v>
                </c:pt>
                <c:pt idx="1">
                  <c:v>1867</c:v>
                </c:pt>
                <c:pt idx="2">
                  <c:v>2167</c:v>
                </c:pt>
                <c:pt idx="3">
                  <c:v>1948</c:v>
                </c:pt>
                <c:pt idx="4">
                  <c:v>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9-4B27-AB94-497ABD017EC2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10.11'!$V$11:$Z$11</c:f>
              <c:numCache>
                <c:formatCode>#,##0</c:formatCode>
                <c:ptCount val="5"/>
                <c:pt idx="0">
                  <c:v>2392</c:v>
                </c:pt>
                <c:pt idx="1">
                  <c:v>2449</c:v>
                </c:pt>
                <c:pt idx="2">
                  <c:v>2794</c:v>
                </c:pt>
                <c:pt idx="3">
                  <c:v>2519</c:v>
                </c:pt>
                <c:pt idx="4">
                  <c:v>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9-4B27-AB94-497ABD017EC2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10.11'!$V$12:$Z$12</c:f>
              <c:numCache>
                <c:formatCode>#,##0</c:formatCode>
                <c:ptCount val="5"/>
                <c:pt idx="0">
                  <c:v>363</c:v>
                </c:pt>
                <c:pt idx="1">
                  <c:v>388</c:v>
                </c:pt>
                <c:pt idx="2">
                  <c:v>440</c:v>
                </c:pt>
                <c:pt idx="3">
                  <c:v>426</c:v>
                </c:pt>
                <c:pt idx="4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9-4B27-AB94-497ABD01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0.10745974367400592</c:v>
                </c:pt>
                <c:pt idx="1">
                  <c:v>2.6947091685836345E-2</c:v>
                </c:pt>
                <c:pt idx="2">
                  <c:v>1.7417022674991785E-2</c:v>
                </c:pt>
                <c:pt idx="3">
                  <c:v>2.3003614853762734E-3</c:v>
                </c:pt>
                <c:pt idx="4">
                  <c:v>4.7978968123562275E-2</c:v>
                </c:pt>
                <c:pt idx="5">
                  <c:v>1.1501807426881366E-2</c:v>
                </c:pt>
                <c:pt idx="6">
                  <c:v>9.6943805455142945E-2</c:v>
                </c:pt>
                <c:pt idx="7">
                  <c:v>5.5208675649030564E-2</c:v>
                </c:pt>
                <c:pt idx="8">
                  <c:v>6.3752875451856719E-2</c:v>
                </c:pt>
                <c:pt idx="9">
                  <c:v>1.6431153466973381E-3</c:v>
                </c:pt>
                <c:pt idx="10">
                  <c:v>1.4788038120276044E-2</c:v>
                </c:pt>
                <c:pt idx="11">
                  <c:v>1.4130791981597108E-2</c:v>
                </c:pt>
                <c:pt idx="12">
                  <c:v>1.8402891883010187E-2</c:v>
                </c:pt>
                <c:pt idx="13">
                  <c:v>5.4551429510351628E-2</c:v>
                </c:pt>
                <c:pt idx="14">
                  <c:v>6.0138021689122578E-2</c:v>
                </c:pt>
                <c:pt idx="15">
                  <c:v>9.2014459415050931E-2</c:v>
                </c:pt>
                <c:pt idx="16">
                  <c:v>0.16628327308577062</c:v>
                </c:pt>
                <c:pt idx="17">
                  <c:v>6.2438383174498848E-3</c:v>
                </c:pt>
                <c:pt idx="18">
                  <c:v>7.1968452185343409E-2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8-4342-91CE-2D630725E8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8-4342-91CE-2D630725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10.11'!$Z$44:$Z$60</c:f>
              <c:numCache>
                <c:formatCode>#,##0</c:formatCode>
                <c:ptCount val="17"/>
                <c:pt idx="0">
                  <c:v>6</c:v>
                </c:pt>
                <c:pt idx="1">
                  <c:v>30</c:v>
                </c:pt>
                <c:pt idx="2">
                  <c:v>117</c:v>
                </c:pt>
                <c:pt idx="3">
                  <c:v>132</c:v>
                </c:pt>
                <c:pt idx="4">
                  <c:v>201</c:v>
                </c:pt>
                <c:pt idx="5">
                  <c:v>177</c:v>
                </c:pt>
                <c:pt idx="6">
                  <c:v>144</c:v>
                </c:pt>
                <c:pt idx="7">
                  <c:v>117</c:v>
                </c:pt>
                <c:pt idx="8">
                  <c:v>173</c:v>
                </c:pt>
                <c:pt idx="9">
                  <c:v>134</c:v>
                </c:pt>
                <c:pt idx="10">
                  <c:v>126</c:v>
                </c:pt>
                <c:pt idx="11">
                  <c:v>102</c:v>
                </c:pt>
                <c:pt idx="12">
                  <c:v>87</c:v>
                </c:pt>
                <c:pt idx="13">
                  <c:v>48</c:v>
                </c:pt>
                <c:pt idx="14">
                  <c:v>18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8-444C-8183-599FE3B5D424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10.11'!$Z$63:$Z$79</c:f>
              <c:numCache>
                <c:formatCode>#,##0</c:formatCode>
                <c:ptCount val="17"/>
                <c:pt idx="0">
                  <c:v>7</c:v>
                </c:pt>
                <c:pt idx="1">
                  <c:v>44</c:v>
                </c:pt>
                <c:pt idx="2">
                  <c:v>106</c:v>
                </c:pt>
                <c:pt idx="3">
                  <c:v>90</c:v>
                </c:pt>
                <c:pt idx="4">
                  <c:v>167</c:v>
                </c:pt>
                <c:pt idx="5">
                  <c:v>147</c:v>
                </c:pt>
                <c:pt idx="6">
                  <c:v>129</c:v>
                </c:pt>
                <c:pt idx="7">
                  <c:v>116</c:v>
                </c:pt>
                <c:pt idx="8">
                  <c:v>150</c:v>
                </c:pt>
                <c:pt idx="9">
                  <c:v>137</c:v>
                </c:pt>
                <c:pt idx="10">
                  <c:v>133</c:v>
                </c:pt>
                <c:pt idx="11">
                  <c:v>107</c:v>
                </c:pt>
                <c:pt idx="12">
                  <c:v>58</c:v>
                </c:pt>
                <c:pt idx="13">
                  <c:v>25</c:v>
                </c:pt>
                <c:pt idx="14">
                  <c:v>19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8-444C-8183-599FE3B5D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10.11'!$Z$83:$Z$90</c:f>
              <c:numCache>
                <c:formatCode>#,##0</c:formatCode>
                <c:ptCount val="8"/>
                <c:pt idx="0">
                  <c:v>105</c:v>
                </c:pt>
                <c:pt idx="1">
                  <c:v>78</c:v>
                </c:pt>
                <c:pt idx="2">
                  <c:v>175</c:v>
                </c:pt>
                <c:pt idx="3">
                  <c:v>93</c:v>
                </c:pt>
                <c:pt idx="4">
                  <c:v>33</c:v>
                </c:pt>
                <c:pt idx="5">
                  <c:v>36</c:v>
                </c:pt>
                <c:pt idx="6">
                  <c:v>134</c:v>
                </c:pt>
                <c:pt idx="7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8-4866-963B-8FBDC1D4FC05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10.11'!$Z$93:$Z$100</c:f>
              <c:numCache>
                <c:formatCode>#,##0</c:formatCode>
                <c:ptCount val="8"/>
                <c:pt idx="0">
                  <c:v>78</c:v>
                </c:pt>
                <c:pt idx="1">
                  <c:v>153</c:v>
                </c:pt>
                <c:pt idx="2">
                  <c:v>22</c:v>
                </c:pt>
                <c:pt idx="3">
                  <c:v>247</c:v>
                </c:pt>
                <c:pt idx="4">
                  <c:v>172</c:v>
                </c:pt>
                <c:pt idx="5">
                  <c:v>84</c:v>
                </c:pt>
                <c:pt idx="6">
                  <c:v>7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866-963B-8FBDC1D4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10.2'!$U$4:$Y$4</c:f>
              <c:numCache>
                <c:formatCode>#,##0</c:formatCode>
                <c:ptCount val="5"/>
                <c:pt idx="1">
                  <c:v>28811</c:v>
                </c:pt>
                <c:pt idx="2">
                  <c:v>30044</c:v>
                </c:pt>
                <c:pt idx="3">
                  <c:v>31764</c:v>
                </c:pt>
                <c:pt idx="4">
                  <c:v>31199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2-4D2B-9DA4-34CA2790B57D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10.2'!$U$7:$Y$7</c:f>
              <c:numCache>
                <c:formatCode>#,##0</c:formatCode>
                <c:ptCount val="5"/>
                <c:pt idx="1">
                  <c:v>21162</c:v>
                </c:pt>
                <c:pt idx="2">
                  <c:v>21778</c:v>
                </c:pt>
                <c:pt idx="3">
                  <c:v>23004</c:v>
                </c:pt>
                <c:pt idx="4">
                  <c:v>22554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2-4D2B-9DA4-34CA2790B57D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10.2'!$U$11:$Y$11</c:f>
              <c:numCache>
                <c:formatCode>#,##0</c:formatCode>
                <c:ptCount val="5"/>
                <c:pt idx="1">
                  <c:v>24506</c:v>
                </c:pt>
                <c:pt idx="2">
                  <c:v>25573</c:v>
                </c:pt>
                <c:pt idx="3">
                  <c:v>26959</c:v>
                </c:pt>
                <c:pt idx="4">
                  <c:v>26563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2-4D2B-9DA4-34CA2790B57D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10.2'!$U$12:$Y$12</c:f>
              <c:numCache>
                <c:formatCode>#,##0</c:formatCode>
                <c:ptCount val="5"/>
                <c:pt idx="1">
                  <c:v>4304</c:v>
                </c:pt>
                <c:pt idx="2">
                  <c:v>4471</c:v>
                </c:pt>
                <c:pt idx="3">
                  <c:v>4802</c:v>
                </c:pt>
                <c:pt idx="4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2-4D2B-9DA4-34CA2790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10.11'!$V$8:$Z$8</c:f>
              <c:numCache>
                <c:formatCode>#,##0</c:formatCode>
                <c:ptCount val="5"/>
                <c:pt idx="0">
                  <c:v>33734.6</c:v>
                </c:pt>
                <c:pt idx="1">
                  <c:v>35846.57</c:v>
                </c:pt>
                <c:pt idx="2">
                  <c:v>33114</c:v>
                </c:pt>
                <c:pt idx="3">
                  <c:v>35555</c:v>
                </c:pt>
                <c:pt idx="4">
                  <c:v>35352.14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A-428E-BBE1-CD5EB1463E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A-428E-BBE1-CD5EB1463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10.12'!$U$4:$Y$4</c:f>
              <c:numCache>
                <c:formatCode>#,##0</c:formatCode>
                <c:ptCount val="5"/>
                <c:pt idx="1">
                  <c:v>81820</c:v>
                </c:pt>
                <c:pt idx="2">
                  <c:v>85738</c:v>
                </c:pt>
                <c:pt idx="3">
                  <c:v>89349</c:v>
                </c:pt>
                <c:pt idx="4">
                  <c:v>92067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D-4A55-A0D1-5347E5BE5D34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10.12'!$U$7:$Y$7</c:f>
              <c:numCache>
                <c:formatCode>#,##0</c:formatCode>
                <c:ptCount val="5"/>
                <c:pt idx="1">
                  <c:v>60428</c:v>
                </c:pt>
                <c:pt idx="2">
                  <c:v>62033</c:v>
                </c:pt>
                <c:pt idx="3">
                  <c:v>63764</c:v>
                </c:pt>
                <c:pt idx="4">
                  <c:v>65430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D-4A55-A0D1-5347E5BE5D34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10.12'!$U$11:$Y$11</c:f>
              <c:numCache>
                <c:formatCode>#,##0</c:formatCode>
                <c:ptCount val="5"/>
                <c:pt idx="1">
                  <c:v>73574</c:v>
                </c:pt>
                <c:pt idx="2">
                  <c:v>77268</c:v>
                </c:pt>
                <c:pt idx="3">
                  <c:v>80560</c:v>
                </c:pt>
                <c:pt idx="4">
                  <c:v>82732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D-4A55-A0D1-5347E5BE5D34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10.12'!$U$12:$Y$12</c:f>
              <c:numCache>
                <c:formatCode>#,##0</c:formatCode>
                <c:ptCount val="5"/>
                <c:pt idx="1">
                  <c:v>8249</c:v>
                </c:pt>
                <c:pt idx="2">
                  <c:v>8470</c:v>
                </c:pt>
                <c:pt idx="3">
                  <c:v>8788</c:v>
                </c:pt>
                <c:pt idx="4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D-4A55-A0D1-5347E5BE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6.0156191253719479E-3</c:v>
                </c:pt>
                <c:pt idx="1">
                  <c:v>6.4667905597748437E-3</c:v>
                </c:pt>
                <c:pt idx="2">
                  <c:v>6.214349400049414E-2</c:v>
                </c:pt>
                <c:pt idx="3">
                  <c:v>6.0156191253719479E-3</c:v>
                </c:pt>
                <c:pt idx="4">
                  <c:v>6.1273377662717128E-2</c:v>
                </c:pt>
                <c:pt idx="5">
                  <c:v>3.7081995037114221E-2</c:v>
                </c:pt>
                <c:pt idx="6">
                  <c:v>9.7549709424111897E-2</c:v>
                </c:pt>
                <c:pt idx="7">
                  <c:v>7.4078052658151705E-2</c:v>
                </c:pt>
                <c:pt idx="8">
                  <c:v>4.2206013470689967E-2</c:v>
                </c:pt>
                <c:pt idx="9">
                  <c:v>1.4233384537710413E-2</c:v>
                </c:pt>
                <c:pt idx="10">
                  <c:v>3.7726525657689788E-2</c:v>
                </c:pt>
                <c:pt idx="11">
                  <c:v>1.6918928790108603E-2</c:v>
                </c:pt>
                <c:pt idx="12">
                  <c:v>7.1542898883887804E-2</c:v>
                </c:pt>
                <c:pt idx="13">
                  <c:v>9.2629792353718404E-2</c:v>
                </c:pt>
                <c:pt idx="14">
                  <c:v>6.3335875648558942E-2</c:v>
                </c:pt>
                <c:pt idx="15">
                  <c:v>8.6850501122557502E-2</c:v>
                </c:pt>
                <c:pt idx="16">
                  <c:v>0.13110827040207967</c:v>
                </c:pt>
                <c:pt idx="17">
                  <c:v>2.3793922076247972E-2</c:v>
                </c:pt>
                <c:pt idx="18">
                  <c:v>3.9627890988387704E-2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8-4DB6-87A6-3D54E3643E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8-4DB6-87A6-3D54E364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34</c:v>
                </c:pt>
                <c:pt idx="1">
                  <c:v>614</c:v>
                </c:pt>
                <c:pt idx="2">
                  <c:v>2317</c:v>
                </c:pt>
                <c:pt idx="3">
                  <c:v>4532</c:v>
                </c:pt>
                <c:pt idx="4">
                  <c:v>6395</c:v>
                </c:pt>
                <c:pt idx="5">
                  <c:v>6022</c:v>
                </c:pt>
                <c:pt idx="6">
                  <c:v>5288</c:v>
                </c:pt>
                <c:pt idx="7">
                  <c:v>4311</c:v>
                </c:pt>
                <c:pt idx="8">
                  <c:v>4397</c:v>
                </c:pt>
                <c:pt idx="9">
                  <c:v>4112</c:v>
                </c:pt>
                <c:pt idx="10">
                  <c:v>3673</c:v>
                </c:pt>
                <c:pt idx="11">
                  <c:v>2600</c:v>
                </c:pt>
                <c:pt idx="12">
                  <c:v>1286</c:v>
                </c:pt>
                <c:pt idx="13">
                  <c:v>645</c:v>
                </c:pt>
                <c:pt idx="14">
                  <c:v>199</c:v>
                </c:pt>
                <c:pt idx="15">
                  <c:v>131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962-A7E0-732CB180FBA3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41</c:v>
                </c:pt>
                <c:pt idx="1">
                  <c:v>952</c:v>
                </c:pt>
                <c:pt idx="2">
                  <c:v>2524</c:v>
                </c:pt>
                <c:pt idx="3">
                  <c:v>4863</c:v>
                </c:pt>
                <c:pt idx="4">
                  <c:v>6070</c:v>
                </c:pt>
                <c:pt idx="5">
                  <c:v>5463</c:v>
                </c:pt>
                <c:pt idx="6">
                  <c:v>4633</c:v>
                </c:pt>
                <c:pt idx="7">
                  <c:v>4086</c:v>
                </c:pt>
                <c:pt idx="8">
                  <c:v>4403</c:v>
                </c:pt>
                <c:pt idx="9">
                  <c:v>4200</c:v>
                </c:pt>
                <c:pt idx="10">
                  <c:v>3801</c:v>
                </c:pt>
                <c:pt idx="11">
                  <c:v>2542</c:v>
                </c:pt>
                <c:pt idx="12">
                  <c:v>1125</c:v>
                </c:pt>
                <c:pt idx="13">
                  <c:v>413</c:v>
                </c:pt>
                <c:pt idx="14">
                  <c:v>157</c:v>
                </c:pt>
                <c:pt idx="15">
                  <c:v>91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962-A7E0-732CB180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4058</c:v>
                </c:pt>
                <c:pt idx="1">
                  <c:v>5570</c:v>
                </c:pt>
                <c:pt idx="2">
                  <c:v>5091</c:v>
                </c:pt>
                <c:pt idx="3">
                  <c:v>2444</c:v>
                </c:pt>
                <c:pt idx="4">
                  <c:v>2208</c:v>
                </c:pt>
                <c:pt idx="5">
                  <c:v>2045</c:v>
                </c:pt>
                <c:pt idx="6">
                  <c:v>2399</c:v>
                </c:pt>
                <c:pt idx="7">
                  <c:v>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C-41FA-9B1D-2075D3AC6B17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2951</c:v>
                </c:pt>
                <c:pt idx="1">
                  <c:v>7352</c:v>
                </c:pt>
                <c:pt idx="2">
                  <c:v>997</c:v>
                </c:pt>
                <c:pt idx="3">
                  <c:v>4702</c:v>
                </c:pt>
                <c:pt idx="4">
                  <c:v>6310</c:v>
                </c:pt>
                <c:pt idx="5">
                  <c:v>3342</c:v>
                </c:pt>
                <c:pt idx="6">
                  <c:v>258</c:v>
                </c:pt>
                <c:pt idx="7">
                  <c:v>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C-41FA-9B1D-2075D3AC6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10.12'!$U$8:$Y$8</c:f>
              <c:numCache>
                <c:formatCode>#,##0</c:formatCode>
                <c:ptCount val="5"/>
                <c:pt idx="1">
                  <c:v>42918.32</c:v>
                </c:pt>
                <c:pt idx="2">
                  <c:v>43354</c:v>
                </c:pt>
                <c:pt idx="3">
                  <c:v>44937.01</c:v>
                </c:pt>
                <c:pt idx="4">
                  <c:v>46735.57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1-44EB-B46E-2023741DE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1-44EB-B46E-2023741D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10.12'!$V$4:$Z$4</c:f>
              <c:numCache>
                <c:formatCode>#,##0</c:formatCode>
                <c:ptCount val="5"/>
                <c:pt idx="0">
                  <c:v>81820</c:v>
                </c:pt>
                <c:pt idx="1">
                  <c:v>85738</c:v>
                </c:pt>
                <c:pt idx="2">
                  <c:v>89349</c:v>
                </c:pt>
                <c:pt idx="3">
                  <c:v>92067</c:v>
                </c:pt>
                <c:pt idx="4">
                  <c:v>93085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7-4961-9395-39D00E4F3B8B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10.12'!$V$7:$Z$7</c:f>
              <c:numCache>
                <c:formatCode>#,##0</c:formatCode>
                <c:ptCount val="5"/>
                <c:pt idx="0">
                  <c:v>60428</c:v>
                </c:pt>
                <c:pt idx="1">
                  <c:v>62033</c:v>
                </c:pt>
                <c:pt idx="2">
                  <c:v>63764</c:v>
                </c:pt>
                <c:pt idx="3">
                  <c:v>65430</c:v>
                </c:pt>
                <c:pt idx="4">
                  <c:v>66834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7-4961-9395-39D00E4F3B8B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10.12'!$V$11:$Z$11</c:f>
              <c:numCache>
                <c:formatCode>#,##0</c:formatCode>
                <c:ptCount val="5"/>
                <c:pt idx="0">
                  <c:v>73574</c:v>
                </c:pt>
                <c:pt idx="1">
                  <c:v>77268</c:v>
                </c:pt>
                <c:pt idx="2">
                  <c:v>80560</c:v>
                </c:pt>
                <c:pt idx="3">
                  <c:v>82732</c:v>
                </c:pt>
                <c:pt idx="4">
                  <c:v>83536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7-4961-9395-39D00E4F3B8B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10.12'!$V$12:$Z$12</c:f>
              <c:numCache>
                <c:formatCode>#,##0</c:formatCode>
                <c:ptCount val="5"/>
                <c:pt idx="0">
                  <c:v>8249</c:v>
                </c:pt>
                <c:pt idx="1">
                  <c:v>8470</c:v>
                </c:pt>
                <c:pt idx="2">
                  <c:v>8788</c:v>
                </c:pt>
                <c:pt idx="3">
                  <c:v>9331</c:v>
                </c:pt>
                <c:pt idx="4">
                  <c:v>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D7-4961-9395-39D00E4F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6.0156191253719479E-3</c:v>
                </c:pt>
                <c:pt idx="1">
                  <c:v>6.4667905597748437E-3</c:v>
                </c:pt>
                <c:pt idx="2">
                  <c:v>6.214349400049414E-2</c:v>
                </c:pt>
                <c:pt idx="3">
                  <c:v>6.0156191253719479E-3</c:v>
                </c:pt>
                <c:pt idx="4">
                  <c:v>6.1273377662717128E-2</c:v>
                </c:pt>
                <c:pt idx="5">
                  <c:v>3.7081995037114221E-2</c:v>
                </c:pt>
                <c:pt idx="6">
                  <c:v>9.7549709424111897E-2</c:v>
                </c:pt>
                <c:pt idx="7">
                  <c:v>7.4078052658151705E-2</c:v>
                </c:pt>
                <c:pt idx="8">
                  <c:v>4.2206013470689967E-2</c:v>
                </c:pt>
                <c:pt idx="9">
                  <c:v>1.4233384537710413E-2</c:v>
                </c:pt>
                <c:pt idx="10">
                  <c:v>3.7726525657689788E-2</c:v>
                </c:pt>
                <c:pt idx="11">
                  <c:v>1.6918928790108603E-2</c:v>
                </c:pt>
                <c:pt idx="12">
                  <c:v>7.1542898883887804E-2</c:v>
                </c:pt>
                <c:pt idx="13">
                  <c:v>9.2629792353718404E-2</c:v>
                </c:pt>
                <c:pt idx="14">
                  <c:v>6.3335875648558942E-2</c:v>
                </c:pt>
                <c:pt idx="15">
                  <c:v>8.6850501122557502E-2</c:v>
                </c:pt>
                <c:pt idx="16">
                  <c:v>0.13110827040207967</c:v>
                </c:pt>
                <c:pt idx="17">
                  <c:v>2.3793922076247972E-2</c:v>
                </c:pt>
                <c:pt idx="18">
                  <c:v>3.9627890988387704E-2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1-42CE-AE61-9E4B62595F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1-42CE-AE61-9E4B6259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10.12'!$Z$44:$Z$60</c:f>
              <c:numCache>
                <c:formatCode>#,##0</c:formatCode>
                <c:ptCount val="17"/>
                <c:pt idx="0">
                  <c:v>27</c:v>
                </c:pt>
                <c:pt idx="1">
                  <c:v>682</c:v>
                </c:pt>
                <c:pt idx="2">
                  <c:v>2207</c:v>
                </c:pt>
                <c:pt idx="3">
                  <c:v>4340</c:v>
                </c:pt>
                <c:pt idx="4">
                  <c:v>6625</c:v>
                </c:pt>
                <c:pt idx="5">
                  <c:v>6177</c:v>
                </c:pt>
                <c:pt idx="6">
                  <c:v>5353</c:v>
                </c:pt>
                <c:pt idx="7">
                  <c:v>4347</c:v>
                </c:pt>
                <c:pt idx="8">
                  <c:v>4221</c:v>
                </c:pt>
                <c:pt idx="9">
                  <c:v>4100</c:v>
                </c:pt>
                <c:pt idx="10">
                  <c:v>3688</c:v>
                </c:pt>
                <c:pt idx="11">
                  <c:v>2673</c:v>
                </c:pt>
                <c:pt idx="12">
                  <c:v>1321</c:v>
                </c:pt>
                <c:pt idx="13">
                  <c:v>618</c:v>
                </c:pt>
                <c:pt idx="14">
                  <c:v>225</c:v>
                </c:pt>
                <c:pt idx="15">
                  <c:v>132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4-40B7-BFE5-EEE89ED4A61A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10.12'!$Z$63:$Z$79</c:f>
              <c:numCache>
                <c:formatCode>#,##0</c:formatCode>
                <c:ptCount val="17"/>
                <c:pt idx="0">
                  <c:v>37</c:v>
                </c:pt>
                <c:pt idx="1">
                  <c:v>947</c:v>
                </c:pt>
                <c:pt idx="2">
                  <c:v>2488</c:v>
                </c:pt>
                <c:pt idx="3">
                  <c:v>4889</c:v>
                </c:pt>
                <c:pt idx="4">
                  <c:v>6291</c:v>
                </c:pt>
                <c:pt idx="5">
                  <c:v>5695</c:v>
                </c:pt>
                <c:pt idx="6">
                  <c:v>5010</c:v>
                </c:pt>
                <c:pt idx="7">
                  <c:v>4050</c:v>
                </c:pt>
                <c:pt idx="8">
                  <c:v>4270</c:v>
                </c:pt>
                <c:pt idx="9">
                  <c:v>4314</c:v>
                </c:pt>
                <c:pt idx="10">
                  <c:v>3759</c:v>
                </c:pt>
                <c:pt idx="11">
                  <c:v>2637</c:v>
                </c:pt>
                <c:pt idx="12">
                  <c:v>1145</c:v>
                </c:pt>
                <c:pt idx="13">
                  <c:v>454</c:v>
                </c:pt>
                <c:pt idx="14">
                  <c:v>148</c:v>
                </c:pt>
                <c:pt idx="15">
                  <c:v>93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4-40B7-BFE5-EEE89ED4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10.12'!$Z$83:$Z$90</c:f>
              <c:numCache>
                <c:formatCode>#,##0</c:formatCode>
                <c:ptCount val="8"/>
                <c:pt idx="0">
                  <c:v>4187</c:v>
                </c:pt>
                <c:pt idx="1">
                  <c:v>5730</c:v>
                </c:pt>
                <c:pt idx="2">
                  <c:v>5224</c:v>
                </c:pt>
                <c:pt idx="3">
                  <c:v>2503</c:v>
                </c:pt>
                <c:pt idx="4">
                  <c:v>2205</c:v>
                </c:pt>
                <c:pt idx="5">
                  <c:v>2102</c:v>
                </c:pt>
                <c:pt idx="6">
                  <c:v>2392</c:v>
                </c:pt>
                <c:pt idx="7">
                  <c:v>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0-460A-9739-E99305347F6B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10.12'!$Z$93:$Z$100</c:f>
              <c:numCache>
                <c:formatCode>#,##0</c:formatCode>
                <c:ptCount val="8"/>
                <c:pt idx="0">
                  <c:v>3060</c:v>
                </c:pt>
                <c:pt idx="1">
                  <c:v>7745</c:v>
                </c:pt>
                <c:pt idx="2">
                  <c:v>1089</c:v>
                </c:pt>
                <c:pt idx="3">
                  <c:v>4884</c:v>
                </c:pt>
                <c:pt idx="4">
                  <c:v>6206</c:v>
                </c:pt>
                <c:pt idx="5">
                  <c:v>3390</c:v>
                </c:pt>
                <c:pt idx="6">
                  <c:v>271</c:v>
                </c:pt>
                <c:pt idx="7">
                  <c:v>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0-460A-9739-E9930534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3.4354135974673225E-2</c:v>
                </c:pt>
                <c:pt idx="1">
                  <c:v>9.6856095038084199E-3</c:v>
                </c:pt>
                <c:pt idx="2">
                  <c:v>5.9273422562141492E-2</c:v>
                </c:pt>
                <c:pt idx="3">
                  <c:v>6.0182427984829014E-3</c:v>
                </c:pt>
                <c:pt idx="4">
                  <c:v>6.6106635739585626E-2</c:v>
                </c:pt>
                <c:pt idx="5">
                  <c:v>3.3225715449957685E-2</c:v>
                </c:pt>
                <c:pt idx="6">
                  <c:v>6.7736576497508069E-2</c:v>
                </c:pt>
                <c:pt idx="7">
                  <c:v>5.9461492649594085E-2</c:v>
                </c:pt>
                <c:pt idx="8">
                  <c:v>2.2819170610914333E-2</c:v>
                </c:pt>
                <c:pt idx="9">
                  <c:v>1.2005140582390371E-2</c:v>
                </c:pt>
                <c:pt idx="10">
                  <c:v>3.1282324546280917E-2</c:v>
                </c:pt>
                <c:pt idx="11">
                  <c:v>1.5923267404319343E-2</c:v>
                </c:pt>
                <c:pt idx="12">
                  <c:v>8.914522145252797E-2</c:v>
                </c:pt>
                <c:pt idx="13">
                  <c:v>6.6263360812462771E-2</c:v>
                </c:pt>
                <c:pt idx="14">
                  <c:v>6.4351314923361436E-2</c:v>
                </c:pt>
                <c:pt idx="15">
                  <c:v>0.11381374792339279</c:v>
                </c:pt>
                <c:pt idx="16">
                  <c:v>0.13556718803874243</c:v>
                </c:pt>
                <c:pt idx="17">
                  <c:v>2.4574491427138512E-2</c:v>
                </c:pt>
                <c:pt idx="18">
                  <c:v>3.473027614957841E-2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2-4B5B-88B3-2267E978AB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2-4B5B-88B3-2267E97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10.12'!$V$8:$Z$8</c:f>
              <c:numCache>
                <c:formatCode>#,##0</c:formatCode>
                <c:ptCount val="5"/>
                <c:pt idx="0">
                  <c:v>42918.32</c:v>
                </c:pt>
                <c:pt idx="1">
                  <c:v>43354</c:v>
                </c:pt>
                <c:pt idx="2">
                  <c:v>44937.01</c:v>
                </c:pt>
                <c:pt idx="3">
                  <c:v>46735.57</c:v>
                </c:pt>
                <c:pt idx="4">
                  <c:v>46727.98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5-4A39-8F69-9FEC382ACF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5-4A39-8F69-9FEC382A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10.13'!$U$4:$Y$4</c:f>
              <c:numCache>
                <c:formatCode>#,##0</c:formatCode>
                <c:ptCount val="5"/>
                <c:pt idx="1">
                  <c:v>5895</c:v>
                </c:pt>
                <c:pt idx="2">
                  <c:v>6652</c:v>
                </c:pt>
                <c:pt idx="3">
                  <c:v>7301</c:v>
                </c:pt>
                <c:pt idx="4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0-45D7-9821-C85384F48A1C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10.13'!$U$7:$Y$7</c:f>
              <c:numCache>
                <c:formatCode>#,##0</c:formatCode>
                <c:ptCount val="5"/>
                <c:pt idx="1">
                  <c:v>4126</c:v>
                </c:pt>
                <c:pt idx="2">
                  <c:v>4578</c:v>
                </c:pt>
                <c:pt idx="3">
                  <c:v>5079</c:v>
                </c:pt>
                <c:pt idx="4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0-45D7-9821-C85384F48A1C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10.13'!$U$11:$Y$11</c:f>
              <c:numCache>
                <c:formatCode>#,##0</c:formatCode>
                <c:ptCount val="5"/>
                <c:pt idx="1">
                  <c:v>4811</c:v>
                </c:pt>
                <c:pt idx="2">
                  <c:v>5326</c:v>
                </c:pt>
                <c:pt idx="3">
                  <c:v>5829</c:v>
                </c:pt>
                <c:pt idx="4">
                  <c:v>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0-45D7-9821-C85384F48A1C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10.13'!$U$12:$Y$12</c:f>
              <c:numCache>
                <c:formatCode>#,##0</c:formatCode>
                <c:ptCount val="5"/>
                <c:pt idx="1">
                  <c:v>1088</c:v>
                </c:pt>
                <c:pt idx="2">
                  <c:v>1326</c:v>
                </c:pt>
                <c:pt idx="3">
                  <c:v>1467</c:v>
                </c:pt>
                <c:pt idx="4">
                  <c:v>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0-45D7-9821-C85384F4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0.11175656984785616</c:v>
                </c:pt>
                <c:pt idx="1">
                  <c:v>1.7289073305670817E-2</c:v>
                </c:pt>
                <c:pt idx="2">
                  <c:v>9.7510373443983403E-2</c:v>
                </c:pt>
                <c:pt idx="3">
                  <c:v>4.7026279391424617E-3</c:v>
                </c:pt>
                <c:pt idx="4">
                  <c:v>5.892116182572614E-2</c:v>
                </c:pt>
                <c:pt idx="5">
                  <c:v>2.6970954356846474E-2</c:v>
                </c:pt>
                <c:pt idx="6">
                  <c:v>7.8561549100968187E-2</c:v>
                </c:pt>
                <c:pt idx="7">
                  <c:v>5.2420470262793915E-2</c:v>
                </c:pt>
                <c:pt idx="8">
                  <c:v>3.1673582295988933E-2</c:v>
                </c:pt>
                <c:pt idx="9">
                  <c:v>2.7662517289073307E-3</c:v>
                </c:pt>
                <c:pt idx="10">
                  <c:v>2.9183955739972338E-2</c:v>
                </c:pt>
                <c:pt idx="11">
                  <c:v>1.6874135546334715E-2</c:v>
                </c:pt>
                <c:pt idx="12">
                  <c:v>4.993084370677732E-2</c:v>
                </c:pt>
                <c:pt idx="13">
                  <c:v>5.5463347164591975E-2</c:v>
                </c:pt>
                <c:pt idx="14">
                  <c:v>3.18118948824343E-2</c:v>
                </c:pt>
                <c:pt idx="15">
                  <c:v>7.6901798063623794E-2</c:v>
                </c:pt>
                <c:pt idx="16">
                  <c:v>8.4508990318118954E-2</c:v>
                </c:pt>
                <c:pt idx="17">
                  <c:v>7.6071922544951589E-3</c:v>
                </c:pt>
                <c:pt idx="18">
                  <c:v>4.7856154910096822E-2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D-4F04-9C83-9D0FCE9402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D-4F04-9C83-9D0FCE94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7</c:v>
                </c:pt>
                <c:pt idx="1">
                  <c:v>80</c:v>
                </c:pt>
                <c:pt idx="2">
                  <c:v>231</c:v>
                </c:pt>
                <c:pt idx="3">
                  <c:v>273</c:v>
                </c:pt>
                <c:pt idx="4">
                  <c:v>306</c:v>
                </c:pt>
                <c:pt idx="5">
                  <c:v>336</c:v>
                </c:pt>
                <c:pt idx="6">
                  <c:v>276</c:v>
                </c:pt>
                <c:pt idx="7">
                  <c:v>217</c:v>
                </c:pt>
                <c:pt idx="8">
                  <c:v>296</c:v>
                </c:pt>
                <c:pt idx="9">
                  <c:v>357</c:v>
                </c:pt>
                <c:pt idx="10">
                  <c:v>348</c:v>
                </c:pt>
                <c:pt idx="11">
                  <c:v>314</c:v>
                </c:pt>
                <c:pt idx="12">
                  <c:v>210</c:v>
                </c:pt>
                <c:pt idx="13">
                  <c:v>111</c:v>
                </c:pt>
                <c:pt idx="14">
                  <c:v>49</c:v>
                </c:pt>
                <c:pt idx="15">
                  <c:v>22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2-4F60-918D-1C9785B5601B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7</c:v>
                </c:pt>
                <c:pt idx="1">
                  <c:v>73</c:v>
                </c:pt>
                <c:pt idx="2">
                  <c:v>205</c:v>
                </c:pt>
                <c:pt idx="3">
                  <c:v>224</c:v>
                </c:pt>
                <c:pt idx="4">
                  <c:v>296</c:v>
                </c:pt>
                <c:pt idx="5">
                  <c:v>284</c:v>
                </c:pt>
                <c:pt idx="6">
                  <c:v>280</c:v>
                </c:pt>
                <c:pt idx="7">
                  <c:v>310</c:v>
                </c:pt>
                <c:pt idx="8">
                  <c:v>344</c:v>
                </c:pt>
                <c:pt idx="9">
                  <c:v>326</c:v>
                </c:pt>
                <c:pt idx="10">
                  <c:v>366</c:v>
                </c:pt>
                <c:pt idx="11">
                  <c:v>287</c:v>
                </c:pt>
                <c:pt idx="12">
                  <c:v>178</c:v>
                </c:pt>
                <c:pt idx="13">
                  <c:v>66</c:v>
                </c:pt>
                <c:pt idx="14">
                  <c:v>28</c:v>
                </c:pt>
                <c:pt idx="15">
                  <c:v>21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2-4F60-918D-1C9785B56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256</c:v>
                </c:pt>
                <c:pt idx="1">
                  <c:v>225</c:v>
                </c:pt>
                <c:pt idx="2">
                  <c:v>383</c:v>
                </c:pt>
                <c:pt idx="3">
                  <c:v>76</c:v>
                </c:pt>
                <c:pt idx="4">
                  <c:v>67</c:v>
                </c:pt>
                <c:pt idx="5">
                  <c:v>110</c:v>
                </c:pt>
                <c:pt idx="6">
                  <c:v>253</c:v>
                </c:pt>
                <c:pt idx="7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8-4B26-A531-69ED05CA6C2F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157</c:v>
                </c:pt>
                <c:pt idx="1">
                  <c:v>420</c:v>
                </c:pt>
                <c:pt idx="2">
                  <c:v>75</c:v>
                </c:pt>
                <c:pt idx="3">
                  <c:v>376</c:v>
                </c:pt>
                <c:pt idx="4">
                  <c:v>337</c:v>
                </c:pt>
                <c:pt idx="5">
                  <c:v>193</c:v>
                </c:pt>
                <c:pt idx="6">
                  <c:v>24</c:v>
                </c:pt>
                <c:pt idx="7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8-4B26-A531-69ED05CA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10.13'!$U$8:$Y$8</c:f>
              <c:numCache>
                <c:formatCode>#,##0</c:formatCode>
                <c:ptCount val="5"/>
                <c:pt idx="1">
                  <c:v>33690.22</c:v>
                </c:pt>
                <c:pt idx="2">
                  <c:v>33739</c:v>
                </c:pt>
                <c:pt idx="3">
                  <c:v>34168.06</c:v>
                </c:pt>
                <c:pt idx="4">
                  <c:v>37891.4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9-40F9-8683-4B334CA62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9-40F9-8683-4B334CA62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10.13'!$V$4:$Z$4</c:f>
              <c:numCache>
                <c:formatCode>#,##0</c:formatCode>
                <c:ptCount val="5"/>
                <c:pt idx="0">
                  <c:v>5895</c:v>
                </c:pt>
                <c:pt idx="1">
                  <c:v>6652</c:v>
                </c:pt>
                <c:pt idx="2">
                  <c:v>7301</c:v>
                </c:pt>
                <c:pt idx="3">
                  <c:v>6789</c:v>
                </c:pt>
                <c:pt idx="4">
                  <c:v>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1-49E6-8D9B-A5443293129E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10.13'!$V$7:$Z$7</c:f>
              <c:numCache>
                <c:formatCode>#,##0</c:formatCode>
                <c:ptCount val="5"/>
                <c:pt idx="0">
                  <c:v>4126</c:v>
                </c:pt>
                <c:pt idx="1">
                  <c:v>4578</c:v>
                </c:pt>
                <c:pt idx="2">
                  <c:v>5079</c:v>
                </c:pt>
                <c:pt idx="3">
                  <c:v>4822</c:v>
                </c:pt>
                <c:pt idx="4">
                  <c:v>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1-49E6-8D9B-A5443293129E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10.13'!$V$11:$Z$11</c:f>
              <c:numCache>
                <c:formatCode>#,##0</c:formatCode>
                <c:ptCount val="5"/>
                <c:pt idx="0">
                  <c:v>4811</c:v>
                </c:pt>
                <c:pt idx="1">
                  <c:v>5326</c:v>
                </c:pt>
                <c:pt idx="2">
                  <c:v>5829</c:v>
                </c:pt>
                <c:pt idx="3">
                  <c:v>5483</c:v>
                </c:pt>
                <c:pt idx="4">
                  <c:v>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1-49E6-8D9B-A5443293129E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10.13'!$V$12:$Z$12</c:f>
              <c:numCache>
                <c:formatCode>#,##0</c:formatCode>
                <c:ptCount val="5"/>
                <c:pt idx="0">
                  <c:v>1088</c:v>
                </c:pt>
                <c:pt idx="1">
                  <c:v>1326</c:v>
                </c:pt>
                <c:pt idx="2">
                  <c:v>1467</c:v>
                </c:pt>
                <c:pt idx="3">
                  <c:v>1303</c:v>
                </c:pt>
                <c:pt idx="4">
                  <c:v>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61-49E6-8D9B-A5443293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0.11175656984785616</c:v>
                </c:pt>
                <c:pt idx="1">
                  <c:v>1.7289073305670817E-2</c:v>
                </c:pt>
                <c:pt idx="2">
                  <c:v>9.7510373443983403E-2</c:v>
                </c:pt>
                <c:pt idx="3">
                  <c:v>4.7026279391424617E-3</c:v>
                </c:pt>
                <c:pt idx="4">
                  <c:v>5.892116182572614E-2</c:v>
                </c:pt>
                <c:pt idx="5">
                  <c:v>2.6970954356846474E-2</c:v>
                </c:pt>
                <c:pt idx="6">
                  <c:v>7.8561549100968187E-2</c:v>
                </c:pt>
                <c:pt idx="7">
                  <c:v>5.2420470262793915E-2</c:v>
                </c:pt>
                <c:pt idx="8">
                  <c:v>3.1673582295988933E-2</c:v>
                </c:pt>
                <c:pt idx="9">
                  <c:v>2.7662517289073307E-3</c:v>
                </c:pt>
                <c:pt idx="10">
                  <c:v>2.9183955739972338E-2</c:v>
                </c:pt>
                <c:pt idx="11">
                  <c:v>1.6874135546334715E-2</c:v>
                </c:pt>
                <c:pt idx="12">
                  <c:v>4.993084370677732E-2</c:v>
                </c:pt>
                <c:pt idx="13">
                  <c:v>5.5463347164591975E-2</c:v>
                </c:pt>
                <c:pt idx="14">
                  <c:v>3.18118948824343E-2</c:v>
                </c:pt>
                <c:pt idx="15">
                  <c:v>7.6901798063623794E-2</c:v>
                </c:pt>
                <c:pt idx="16">
                  <c:v>8.4508990318118954E-2</c:v>
                </c:pt>
                <c:pt idx="17">
                  <c:v>7.6071922544951589E-3</c:v>
                </c:pt>
                <c:pt idx="18">
                  <c:v>4.7856154910096822E-2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C-45D1-A5F4-535E8E5DFB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C-45D1-A5F4-535E8E5D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10.13'!$Z$44:$Z$60</c:f>
              <c:numCache>
                <c:formatCode>#,##0</c:formatCode>
                <c:ptCount val="17"/>
                <c:pt idx="0">
                  <c:v>11</c:v>
                </c:pt>
                <c:pt idx="1">
                  <c:v>86</c:v>
                </c:pt>
                <c:pt idx="2">
                  <c:v>230</c:v>
                </c:pt>
                <c:pt idx="3">
                  <c:v>268</c:v>
                </c:pt>
                <c:pt idx="4">
                  <c:v>350</c:v>
                </c:pt>
                <c:pt idx="5">
                  <c:v>343</c:v>
                </c:pt>
                <c:pt idx="6">
                  <c:v>307</c:v>
                </c:pt>
                <c:pt idx="7">
                  <c:v>244</c:v>
                </c:pt>
                <c:pt idx="8">
                  <c:v>307</c:v>
                </c:pt>
                <c:pt idx="9">
                  <c:v>370</c:v>
                </c:pt>
                <c:pt idx="10">
                  <c:v>389</c:v>
                </c:pt>
                <c:pt idx="11">
                  <c:v>331</c:v>
                </c:pt>
                <c:pt idx="12">
                  <c:v>228</c:v>
                </c:pt>
                <c:pt idx="13">
                  <c:v>115</c:v>
                </c:pt>
                <c:pt idx="14">
                  <c:v>52</c:v>
                </c:pt>
                <c:pt idx="15">
                  <c:v>35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64B-87A0-7687E63A6D27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10.13'!$Z$63:$Z$79</c:f>
              <c:numCache>
                <c:formatCode>#,##0</c:formatCode>
                <c:ptCount val="17"/>
                <c:pt idx="0">
                  <c:v>12</c:v>
                </c:pt>
                <c:pt idx="1">
                  <c:v>81</c:v>
                </c:pt>
                <c:pt idx="2">
                  <c:v>210</c:v>
                </c:pt>
                <c:pt idx="3">
                  <c:v>288</c:v>
                </c:pt>
                <c:pt idx="4">
                  <c:v>290</c:v>
                </c:pt>
                <c:pt idx="5">
                  <c:v>330</c:v>
                </c:pt>
                <c:pt idx="6">
                  <c:v>321</c:v>
                </c:pt>
                <c:pt idx="7">
                  <c:v>292</c:v>
                </c:pt>
                <c:pt idx="8">
                  <c:v>358</c:v>
                </c:pt>
                <c:pt idx="9">
                  <c:v>357</c:v>
                </c:pt>
                <c:pt idx="10">
                  <c:v>378</c:v>
                </c:pt>
                <c:pt idx="11">
                  <c:v>323</c:v>
                </c:pt>
                <c:pt idx="12">
                  <c:v>170</c:v>
                </c:pt>
                <c:pt idx="13">
                  <c:v>81</c:v>
                </c:pt>
                <c:pt idx="14">
                  <c:v>35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64B-87A0-7687E63A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10.13'!$Z$83:$Z$90</c:f>
              <c:numCache>
                <c:formatCode>#,##0</c:formatCode>
                <c:ptCount val="8"/>
                <c:pt idx="0">
                  <c:v>268</c:v>
                </c:pt>
                <c:pt idx="1">
                  <c:v>215</c:v>
                </c:pt>
                <c:pt idx="2">
                  <c:v>402</c:v>
                </c:pt>
                <c:pt idx="3">
                  <c:v>75</c:v>
                </c:pt>
                <c:pt idx="4">
                  <c:v>72</c:v>
                </c:pt>
                <c:pt idx="5">
                  <c:v>116</c:v>
                </c:pt>
                <c:pt idx="6">
                  <c:v>271</c:v>
                </c:pt>
                <c:pt idx="7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A-44F5-A5E2-AE47560832E1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10.13'!$Z$93:$Z$100</c:f>
              <c:numCache>
                <c:formatCode>#,##0</c:formatCode>
                <c:ptCount val="8"/>
                <c:pt idx="0">
                  <c:v>171</c:v>
                </c:pt>
                <c:pt idx="1">
                  <c:v>445</c:v>
                </c:pt>
                <c:pt idx="2">
                  <c:v>89</c:v>
                </c:pt>
                <c:pt idx="3">
                  <c:v>366</c:v>
                </c:pt>
                <c:pt idx="4">
                  <c:v>352</c:v>
                </c:pt>
                <c:pt idx="5">
                  <c:v>196</c:v>
                </c:pt>
                <c:pt idx="6">
                  <c:v>37</c:v>
                </c:pt>
                <c:pt idx="7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A-44F5-A5E2-AE475608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14</c:v>
                </c:pt>
                <c:pt idx="1">
                  <c:v>313</c:v>
                </c:pt>
                <c:pt idx="2">
                  <c:v>967</c:v>
                </c:pt>
                <c:pt idx="3">
                  <c:v>1353</c:v>
                </c:pt>
                <c:pt idx="4">
                  <c:v>1252</c:v>
                </c:pt>
                <c:pt idx="5">
                  <c:v>1120</c:v>
                </c:pt>
                <c:pt idx="6">
                  <c:v>1318</c:v>
                </c:pt>
                <c:pt idx="7">
                  <c:v>1394</c:v>
                </c:pt>
                <c:pt idx="8">
                  <c:v>1734</c:v>
                </c:pt>
                <c:pt idx="9">
                  <c:v>1655</c:v>
                </c:pt>
                <c:pt idx="10">
                  <c:v>1635</c:v>
                </c:pt>
                <c:pt idx="11">
                  <c:v>1249</c:v>
                </c:pt>
                <c:pt idx="12">
                  <c:v>799</c:v>
                </c:pt>
                <c:pt idx="13">
                  <c:v>401</c:v>
                </c:pt>
                <c:pt idx="14">
                  <c:v>130</c:v>
                </c:pt>
                <c:pt idx="15">
                  <c:v>44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E-4626-A594-53F542EA6810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28</c:v>
                </c:pt>
                <c:pt idx="1">
                  <c:v>371</c:v>
                </c:pt>
                <c:pt idx="2">
                  <c:v>1109</c:v>
                </c:pt>
                <c:pt idx="3">
                  <c:v>1369</c:v>
                </c:pt>
                <c:pt idx="4">
                  <c:v>1237</c:v>
                </c:pt>
                <c:pt idx="5">
                  <c:v>1206</c:v>
                </c:pt>
                <c:pt idx="6">
                  <c:v>1317</c:v>
                </c:pt>
                <c:pt idx="7">
                  <c:v>1637</c:v>
                </c:pt>
                <c:pt idx="8">
                  <c:v>1881</c:v>
                </c:pt>
                <c:pt idx="9">
                  <c:v>1765</c:v>
                </c:pt>
                <c:pt idx="10">
                  <c:v>1574</c:v>
                </c:pt>
                <c:pt idx="11">
                  <c:v>1260</c:v>
                </c:pt>
                <c:pt idx="12">
                  <c:v>664</c:v>
                </c:pt>
                <c:pt idx="13">
                  <c:v>263</c:v>
                </c:pt>
                <c:pt idx="14">
                  <c:v>65</c:v>
                </c:pt>
                <c:pt idx="15">
                  <c:v>30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E-4626-A594-53F542EA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10.13'!$V$8:$Z$8</c:f>
              <c:numCache>
                <c:formatCode>#,##0</c:formatCode>
                <c:ptCount val="5"/>
                <c:pt idx="0">
                  <c:v>33690.22</c:v>
                </c:pt>
                <c:pt idx="1">
                  <c:v>33739</c:v>
                </c:pt>
                <c:pt idx="2">
                  <c:v>34168.06</c:v>
                </c:pt>
                <c:pt idx="3">
                  <c:v>37891.4</c:v>
                </c:pt>
                <c:pt idx="4">
                  <c:v>37001.129999999997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1-4596-B2B1-9346299A46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1-4596-B2B1-9346299A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10.14'!$U$4:$Y$4</c:f>
              <c:numCache>
                <c:formatCode>#,##0</c:formatCode>
                <c:ptCount val="5"/>
                <c:pt idx="1">
                  <c:v>959</c:v>
                </c:pt>
                <c:pt idx="2">
                  <c:v>1222</c:v>
                </c:pt>
                <c:pt idx="3">
                  <c:v>1525</c:v>
                </c:pt>
                <c:pt idx="4">
                  <c:v>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9-406B-888B-23A908C7E683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10.14'!$U$7:$Y$7</c:f>
              <c:numCache>
                <c:formatCode>#,##0</c:formatCode>
                <c:ptCount val="5"/>
                <c:pt idx="1">
                  <c:v>684</c:v>
                </c:pt>
                <c:pt idx="2">
                  <c:v>793</c:v>
                </c:pt>
                <c:pt idx="3">
                  <c:v>994</c:v>
                </c:pt>
                <c:pt idx="4">
                  <c:v>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9-406B-888B-23A908C7E683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10.14'!$U$11:$Y$11</c:f>
              <c:numCache>
                <c:formatCode>#,##0</c:formatCode>
                <c:ptCount val="5"/>
                <c:pt idx="1">
                  <c:v>720</c:v>
                </c:pt>
                <c:pt idx="2">
                  <c:v>920</c:v>
                </c:pt>
                <c:pt idx="3">
                  <c:v>1098</c:v>
                </c:pt>
                <c:pt idx="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9-406B-888B-23A908C7E683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10.14'!$U$12:$Y$12</c:f>
              <c:numCache>
                <c:formatCode>#,##0</c:formatCode>
                <c:ptCount val="5"/>
                <c:pt idx="1">
                  <c:v>246</c:v>
                </c:pt>
                <c:pt idx="2">
                  <c:v>302</c:v>
                </c:pt>
                <c:pt idx="3">
                  <c:v>432</c:v>
                </c:pt>
                <c:pt idx="4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9-406B-888B-23A908C7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0.21976401179941002</c:v>
                </c:pt>
                <c:pt idx="1">
                  <c:v>8.1120943952802359E-3</c:v>
                </c:pt>
                <c:pt idx="2">
                  <c:v>1.4749262536873156E-2</c:v>
                </c:pt>
                <c:pt idx="3">
                  <c:v>5.1622418879056046E-3</c:v>
                </c:pt>
                <c:pt idx="4">
                  <c:v>3.1710914454277289E-2</c:v>
                </c:pt>
                <c:pt idx="5">
                  <c:v>1.8436578171091445E-2</c:v>
                </c:pt>
                <c:pt idx="6">
                  <c:v>8.2595870206489674E-2</c:v>
                </c:pt>
                <c:pt idx="7">
                  <c:v>3.3923303834808259E-2</c:v>
                </c:pt>
                <c:pt idx="8">
                  <c:v>5.4572271386430678E-2</c:v>
                </c:pt>
                <c:pt idx="9">
                  <c:v>0</c:v>
                </c:pt>
                <c:pt idx="10">
                  <c:v>1.4011799410029498E-2</c:v>
                </c:pt>
                <c:pt idx="11">
                  <c:v>1.1799410029498525E-2</c:v>
                </c:pt>
                <c:pt idx="12">
                  <c:v>1.4749262536873156E-2</c:v>
                </c:pt>
                <c:pt idx="13">
                  <c:v>4.1297935103244837E-2</c:v>
                </c:pt>
                <c:pt idx="14">
                  <c:v>2.9498525073746312E-2</c:v>
                </c:pt>
                <c:pt idx="15">
                  <c:v>7.8171091445427734E-2</c:v>
                </c:pt>
                <c:pt idx="16">
                  <c:v>8.2595870206489674E-2</c:v>
                </c:pt>
                <c:pt idx="17">
                  <c:v>2.2123893805309734E-3</c:v>
                </c:pt>
                <c:pt idx="18">
                  <c:v>5.3097345132743362E-2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9-427B-A77E-B2C911A05E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9-427B-A77E-B2C911A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4</c:v>
                </c:pt>
                <c:pt idx="1">
                  <c:v>29</c:v>
                </c:pt>
                <c:pt idx="2">
                  <c:v>82</c:v>
                </c:pt>
                <c:pt idx="3">
                  <c:v>35</c:v>
                </c:pt>
                <c:pt idx="4">
                  <c:v>51</c:v>
                </c:pt>
                <c:pt idx="5">
                  <c:v>78</c:v>
                </c:pt>
                <c:pt idx="6">
                  <c:v>78</c:v>
                </c:pt>
                <c:pt idx="7">
                  <c:v>50</c:v>
                </c:pt>
                <c:pt idx="8">
                  <c:v>35</c:v>
                </c:pt>
                <c:pt idx="9">
                  <c:v>68</c:v>
                </c:pt>
                <c:pt idx="10">
                  <c:v>86</c:v>
                </c:pt>
                <c:pt idx="11">
                  <c:v>55</c:v>
                </c:pt>
                <c:pt idx="12">
                  <c:v>27</c:v>
                </c:pt>
                <c:pt idx="13">
                  <c:v>21</c:v>
                </c:pt>
                <c:pt idx="14">
                  <c:v>7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A-4BFF-8B21-0756885C56BF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57</c:v>
                </c:pt>
                <c:pt idx="3">
                  <c:v>45</c:v>
                </c:pt>
                <c:pt idx="4">
                  <c:v>55</c:v>
                </c:pt>
                <c:pt idx="5">
                  <c:v>53</c:v>
                </c:pt>
                <c:pt idx="6">
                  <c:v>46</c:v>
                </c:pt>
                <c:pt idx="7">
                  <c:v>58</c:v>
                </c:pt>
                <c:pt idx="8">
                  <c:v>70</c:v>
                </c:pt>
                <c:pt idx="9">
                  <c:v>62</c:v>
                </c:pt>
                <c:pt idx="10">
                  <c:v>54</c:v>
                </c:pt>
                <c:pt idx="11">
                  <c:v>47</c:v>
                </c:pt>
                <c:pt idx="12">
                  <c:v>22</c:v>
                </c:pt>
                <c:pt idx="13">
                  <c:v>13</c:v>
                </c:pt>
                <c:pt idx="14">
                  <c:v>3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A-4BFF-8B21-0756885C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48</c:v>
                </c:pt>
                <c:pt idx="1">
                  <c:v>14</c:v>
                </c:pt>
                <c:pt idx="2">
                  <c:v>80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43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F-48CB-B47B-4F56CF0F3357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22</c:v>
                </c:pt>
                <c:pt idx="1">
                  <c:v>68</c:v>
                </c:pt>
                <c:pt idx="2">
                  <c:v>18</c:v>
                </c:pt>
                <c:pt idx="3">
                  <c:v>66</c:v>
                </c:pt>
                <c:pt idx="4">
                  <c:v>58</c:v>
                </c:pt>
                <c:pt idx="5">
                  <c:v>29</c:v>
                </c:pt>
                <c:pt idx="6">
                  <c:v>4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F-48CB-B47B-4F56CF0F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10.14'!$U$8:$Y$8</c:f>
              <c:numCache>
                <c:formatCode>#,##0</c:formatCode>
                <c:ptCount val="5"/>
                <c:pt idx="1">
                  <c:v>32946</c:v>
                </c:pt>
                <c:pt idx="2">
                  <c:v>28333.67</c:v>
                </c:pt>
                <c:pt idx="3">
                  <c:v>24568</c:v>
                </c:pt>
                <c:pt idx="4">
                  <c:v>27208.01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1-42C2-AE22-B5FBD11C10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1-42C2-AE22-B5FBD11C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10.14'!$V$4:$Z$4</c:f>
              <c:numCache>
                <c:formatCode>#,##0</c:formatCode>
                <c:ptCount val="5"/>
                <c:pt idx="0">
                  <c:v>959</c:v>
                </c:pt>
                <c:pt idx="1">
                  <c:v>1222</c:v>
                </c:pt>
                <c:pt idx="2">
                  <c:v>1525</c:v>
                </c:pt>
                <c:pt idx="3">
                  <c:v>1325</c:v>
                </c:pt>
                <c:pt idx="4">
                  <c:v>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C-4F55-A3CD-20B4EE30FCB1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10.14'!$V$7:$Z$7</c:f>
              <c:numCache>
                <c:formatCode>#,##0</c:formatCode>
                <c:ptCount val="5"/>
                <c:pt idx="0">
                  <c:v>684</c:v>
                </c:pt>
                <c:pt idx="1">
                  <c:v>793</c:v>
                </c:pt>
                <c:pt idx="2">
                  <c:v>994</c:v>
                </c:pt>
                <c:pt idx="3">
                  <c:v>874</c:v>
                </c:pt>
                <c:pt idx="4">
                  <c:v>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C-4F55-A3CD-20B4EE30FCB1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10.14'!$V$11:$Z$11</c:f>
              <c:numCache>
                <c:formatCode>#,##0</c:formatCode>
                <c:ptCount val="5"/>
                <c:pt idx="0">
                  <c:v>720</c:v>
                </c:pt>
                <c:pt idx="1">
                  <c:v>920</c:v>
                </c:pt>
                <c:pt idx="2">
                  <c:v>1098</c:v>
                </c:pt>
                <c:pt idx="3">
                  <c:v>997</c:v>
                </c:pt>
                <c:pt idx="4">
                  <c:v>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C-4F55-A3CD-20B4EE30FCB1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10.14'!$V$12:$Z$12</c:f>
              <c:numCache>
                <c:formatCode>#,##0</c:formatCode>
                <c:ptCount val="5"/>
                <c:pt idx="0">
                  <c:v>246</c:v>
                </c:pt>
                <c:pt idx="1">
                  <c:v>302</c:v>
                </c:pt>
                <c:pt idx="2">
                  <c:v>432</c:v>
                </c:pt>
                <c:pt idx="3">
                  <c:v>322</c:v>
                </c:pt>
                <c:pt idx="4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DC-4F55-A3CD-20B4EE30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0.21976401179941002</c:v>
                </c:pt>
                <c:pt idx="1">
                  <c:v>8.1120943952802359E-3</c:v>
                </c:pt>
                <c:pt idx="2">
                  <c:v>1.4749262536873156E-2</c:v>
                </c:pt>
                <c:pt idx="3">
                  <c:v>5.1622418879056046E-3</c:v>
                </c:pt>
                <c:pt idx="4">
                  <c:v>3.1710914454277289E-2</c:v>
                </c:pt>
                <c:pt idx="5">
                  <c:v>1.8436578171091445E-2</c:v>
                </c:pt>
                <c:pt idx="6">
                  <c:v>8.2595870206489674E-2</c:v>
                </c:pt>
                <c:pt idx="7">
                  <c:v>3.3923303834808259E-2</c:v>
                </c:pt>
                <c:pt idx="8">
                  <c:v>5.4572271386430678E-2</c:v>
                </c:pt>
                <c:pt idx="9">
                  <c:v>0</c:v>
                </c:pt>
                <c:pt idx="10">
                  <c:v>1.4011799410029498E-2</c:v>
                </c:pt>
                <c:pt idx="11">
                  <c:v>1.1799410029498525E-2</c:v>
                </c:pt>
                <c:pt idx="12">
                  <c:v>1.4749262536873156E-2</c:v>
                </c:pt>
                <c:pt idx="13">
                  <c:v>4.1297935103244837E-2</c:v>
                </c:pt>
                <c:pt idx="14">
                  <c:v>2.9498525073746312E-2</c:v>
                </c:pt>
                <c:pt idx="15">
                  <c:v>7.8171091445427734E-2</c:v>
                </c:pt>
                <c:pt idx="16">
                  <c:v>8.2595870206489674E-2</c:v>
                </c:pt>
                <c:pt idx="17">
                  <c:v>2.2123893805309734E-3</c:v>
                </c:pt>
                <c:pt idx="18">
                  <c:v>5.3097345132743362E-2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1-42DC-92E2-C0AB3B3FD4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1-42DC-92E2-C0AB3B3F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10.14'!$Z$44:$Z$60</c:f>
              <c:numCache>
                <c:formatCode>#,##0</c:formatCode>
                <c:ptCount val="17"/>
                <c:pt idx="0">
                  <c:v>5</c:v>
                </c:pt>
                <c:pt idx="1">
                  <c:v>25</c:v>
                </c:pt>
                <c:pt idx="2">
                  <c:v>71</c:v>
                </c:pt>
                <c:pt idx="3">
                  <c:v>36</c:v>
                </c:pt>
                <c:pt idx="4">
                  <c:v>55</c:v>
                </c:pt>
                <c:pt idx="5">
                  <c:v>69</c:v>
                </c:pt>
                <c:pt idx="6">
                  <c:v>67</c:v>
                </c:pt>
                <c:pt idx="7">
                  <c:v>74</c:v>
                </c:pt>
                <c:pt idx="8">
                  <c:v>57</c:v>
                </c:pt>
                <c:pt idx="9">
                  <c:v>55</c:v>
                </c:pt>
                <c:pt idx="10">
                  <c:v>89</c:v>
                </c:pt>
                <c:pt idx="11">
                  <c:v>58</c:v>
                </c:pt>
                <c:pt idx="12">
                  <c:v>46</c:v>
                </c:pt>
                <c:pt idx="13">
                  <c:v>19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986-BA7C-34F5287A5519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10.14'!$Z$63:$Z$79</c:f>
              <c:numCache>
                <c:formatCode>#,##0</c:formatCode>
                <c:ptCount val="17"/>
                <c:pt idx="0">
                  <c:v>7</c:v>
                </c:pt>
                <c:pt idx="1">
                  <c:v>14</c:v>
                </c:pt>
                <c:pt idx="2">
                  <c:v>34</c:v>
                </c:pt>
                <c:pt idx="3">
                  <c:v>55</c:v>
                </c:pt>
                <c:pt idx="4">
                  <c:v>58</c:v>
                </c:pt>
                <c:pt idx="5">
                  <c:v>60</c:v>
                </c:pt>
                <c:pt idx="6">
                  <c:v>61</c:v>
                </c:pt>
                <c:pt idx="7">
                  <c:v>59</c:v>
                </c:pt>
                <c:pt idx="8">
                  <c:v>58</c:v>
                </c:pt>
                <c:pt idx="9">
                  <c:v>62</c:v>
                </c:pt>
                <c:pt idx="10">
                  <c:v>54</c:v>
                </c:pt>
                <c:pt idx="11">
                  <c:v>52</c:v>
                </c:pt>
                <c:pt idx="12">
                  <c:v>32</c:v>
                </c:pt>
                <c:pt idx="13">
                  <c:v>18</c:v>
                </c:pt>
                <c:pt idx="14">
                  <c:v>7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6-4986-BA7C-34F5287A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10.14'!$Z$83:$Z$90</c:f>
              <c:numCache>
                <c:formatCode>#,##0</c:formatCode>
                <c:ptCount val="8"/>
                <c:pt idx="0">
                  <c:v>41</c:v>
                </c:pt>
                <c:pt idx="1">
                  <c:v>17</c:v>
                </c:pt>
                <c:pt idx="2">
                  <c:v>86</c:v>
                </c:pt>
                <c:pt idx="3">
                  <c:v>5</c:v>
                </c:pt>
                <c:pt idx="4">
                  <c:v>15</c:v>
                </c:pt>
                <c:pt idx="5">
                  <c:v>12</c:v>
                </c:pt>
                <c:pt idx="6">
                  <c:v>48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0-4634-BEC8-5C35A925B82E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10.14'!$Z$93:$Z$100</c:f>
              <c:numCache>
                <c:formatCode>#,##0</c:formatCode>
                <c:ptCount val="8"/>
                <c:pt idx="0">
                  <c:v>16</c:v>
                </c:pt>
                <c:pt idx="1">
                  <c:v>75</c:v>
                </c:pt>
                <c:pt idx="2">
                  <c:v>17</c:v>
                </c:pt>
                <c:pt idx="3">
                  <c:v>68</c:v>
                </c:pt>
                <c:pt idx="4">
                  <c:v>58</c:v>
                </c:pt>
                <c:pt idx="5">
                  <c:v>32</c:v>
                </c:pt>
                <c:pt idx="6">
                  <c:v>6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0-4634-BEC8-5C35A925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1654</c:v>
                </c:pt>
                <c:pt idx="1">
                  <c:v>2277</c:v>
                </c:pt>
                <c:pt idx="2">
                  <c:v>1692</c:v>
                </c:pt>
                <c:pt idx="3">
                  <c:v>721</c:v>
                </c:pt>
                <c:pt idx="4">
                  <c:v>525</c:v>
                </c:pt>
                <c:pt idx="5">
                  <c:v>536</c:v>
                </c:pt>
                <c:pt idx="6">
                  <c:v>588</c:v>
                </c:pt>
                <c:pt idx="7">
                  <c:v>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BD5-A365-BA9624A52E58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990</c:v>
                </c:pt>
                <c:pt idx="1">
                  <c:v>3149</c:v>
                </c:pt>
                <c:pt idx="2">
                  <c:v>328</c:v>
                </c:pt>
                <c:pt idx="3">
                  <c:v>1478</c:v>
                </c:pt>
                <c:pt idx="4">
                  <c:v>1844</c:v>
                </c:pt>
                <c:pt idx="5">
                  <c:v>879</c:v>
                </c:pt>
                <c:pt idx="6">
                  <c:v>49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8-4BD5-A365-BA9624A5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10.14'!$V$8:$Z$8</c:f>
              <c:numCache>
                <c:formatCode>#,##0</c:formatCode>
                <c:ptCount val="5"/>
                <c:pt idx="0">
                  <c:v>32946</c:v>
                </c:pt>
                <c:pt idx="1">
                  <c:v>28333.67</c:v>
                </c:pt>
                <c:pt idx="2">
                  <c:v>24568</c:v>
                </c:pt>
                <c:pt idx="3">
                  <c:v>27208.01</c:v>
                </c:pt>
                <c:pt idx="4">
                  <c:v>29162.240000000002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2-4F30-859D-DD871E56B0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2-4F30-859D-DD871E56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10.15'!$U$4:$Y$4</c:f>
              <c:numCache>
                <c:formatCode>#,##0</c:formatCode>
                <c:ptCount val="5"/>
                <c:pt idx="1">
                  <c:v>623</c:v>
                </c:pt>
                <c:pt idx="2">
                  <c:v>836</c:v>
                </c:pt>
                <c:pt idx="3">
                  <c:v>1214</c:v>
                </c:pt>
                <c:pt idx="4">
                  <c:v>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E-498A-AC7A-8B4540F91FA1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10.15'!$U$7:$Y$7</c:f>
              <c:numCache>
                <c:formatCode>#,##0</c:formatCode>
                <c:ptCount val="5"/>
                <c:pt idx="1">
                  <c:v>483</c:v>
                </c:pt>
                <c:pt idx="2">
                  <c:v>590</c:v>
                </c:pt>
                <c:pt idx="3">
                  <c:v>816</c:v>
                </c:pt>
                <c:pt idx="4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E-498A-AC7A-8B4540F91FA1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10.15'!$U$11:$Y$11</c:f>
              <c:numCache>
                <c:formatCode>#,##0</c:formatCode>
                <c:ptCount val="5"/>
                <c:pt idx="1">
                  <c:v>543</c:v>
                </c:pt>
                <c:pt idx="2">
                  <c:v>725</c:v>
                </c:pt>
                <c:pt idx="3">
                  <c:v>1043</c:v>
                </c:pt>
                <c:pt idx="4">
                  <c:v>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E-498A-AC7A-8B4540F91FA1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10.15'!$U$12:$Y$12</c:f>
              <c:numCache>
                <c:formatCode>#,##0</c:formatCode>
                <c:ptCount val="5"/>
                <c:pt idx="1">
                  <c:v>83</c:v>
                </c:pt>
                <c:pt idx="2">
                  <c:v>111</c:v>
                </c:pt>
                <c:pt idx="3">
                  <c:v>168</c:v>
                </c:pt>
                <c:pt idx="4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E-498A-AC7A-8B4540F91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2.2182786157941437E-2</c:v>
                </c:pt>
                <c:pt idx="1">
                  <c:v>3.1943212067435667E-2</c:v>
                </c:pt>
                <c:pt idx="2">
                  <c:v>7.9858030168589167E-3</c:v>
                </c:pt>
                <c:pt idx="3">
                  <c:v>3.5492457852706301E-3</c:v>
                </c:pt>
                <c:pt idx="4">
                  <c:v>5.944986690328305E-2</c:v>
                </c:pt>
                <c:pt idx="5">
                  <c:v>1.5084294587400177E-2</c:v>
                </c:pt>
                <c:pt idx="6">
                  <c:v>0.11535048802129548</c:v>
                </c:pt>
                <c:pt idx="7">
                  <c:v>0.16326530612244897</c:v>
                </c:pt>
                <c:pt idx="8">
                  <c:v>2.5732031943212066E-2</c:v>
                </c:pt>
                <c:pt idx="9">
                  <c:v>1.5084294587400177E-2</c:v>
                </c:pt>
                <c:pt idx="10">
                  <c:v>1.1535048802129548E-2</c:v>
                </c:pt>
                <c:pt idx="11">
                  <c:v>2.1295474711623779E-2</c:v>
                </c:pt>
                <c:pt idx="12">
                  <c:v>1.419698314108252E-2</c:v>
                </c:pt>
                <c:pt idx="13">
                  <c:v>9.0505767524401065E-2</c:v>
                </c:pt>
                <c:pt idx="14">
                  <c:v>0.10736468500443656</c:v>
                </c:pt>
                <c:pt idx="15">
                  <c:v>5.944986690328305E-2</c:v>
                </c:pt>
                <c:pt idx="16">
                  <c:v>0.15173025732031944</c:v>
                </c:pt>
                <c:pt idx="17">
                  <c:v>7.0984915705412602E-3</c:v>
                </c:pt>
                <c:pt idx="18">
                  <c:v>2.5732031943212066E-2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8-4E24-B5F5-6548BEC96C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8-4E24-B5F5-6548BEC9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20</c:v>
                </c:pt>
                <c:pt idx="3">
                  <c:v>43</c:v>
                </c:pt>
                <c:pt idx="4">
                  <c:v>51</c:v>
                </c:pt>
                <c:pt idx="5">
                  <c:v>59</c:v>
                </c:pt>
                <c:pt idx="6">
                  <c:v>47</c:v>
                </c:pt>
                <c:pt idx="7">
                  <c:v>52</c:v>
                </c:pt>
                <c:pt idx="8">
                  <c:v>42</c:v>
                </c:pt>
                <c:pt idx="9">
                  <c:v>44</c:v>
                </c:pt>
                <c:pt idx="10">
                  <c:v>47</c:v>
                </c:pt>
                <c:pt idx="11">
                  <c:v>38</c:v>
                </c:pt>
                <c:pt idx="12">
                  <c:v>5</c:v>
                </c:pt>
                <c:pt idx="13">
                  <c:v>11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5-4D2B-AE0A-750735CAD646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20</c:v>
                </c:pt>
                <c:pt idx="3">
                  <c:v>37</c:v>
                </c:pt>
                <c:pt idx="4">
                  <c:v>47</c:v>
                </c:pt>
                <c:pt idx="5">
                  <c:v>64</c:v>
                </c:pt>
                <c:pt idx="6">
                  <c:v>60</c:v>
                </c:pt>
                <c:pt idx="7">
                  <c:v>51</c:v>
                </c:pt>
                <c:pt idx="8">
                  <c:v>37</c:v>
                </c:pt>
                <c:pt idx="9">
                  <c:v>49</c:v>
                </c:pt>
                <c:pt idx="10">
                  <c:v>55</c:v>
                </c:pt>
                <c:pt idx="11">
                  <c:v>32</c:v>
                </c:pt>
                <c:pt idx="12">
                  <c:v>25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5-4D2B-AE0A-750735CAD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28</c:v>
                </c:pt>
                <c:pt idx="1">
                  <c:v>19</c:v>
                </c:pt>
                <c:pt idx="2">
                  <c:v>42</c:v>
                </c:pt>
                <c:pt idx="3">
                  <c:v>36</c:v>
                </c:pt>
                <c:pt idx="4">
                  <c:v>8</c:v>
                </c:pt>
                <c:pt idx="5">
                  <c:v>9</c:v>
                </c:pt>
                <c:pt idx="6">
                  <c:v>32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2-4C70-8DFB-31859B24B7E7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25</c:v>
                </c:pt>
                <c:pt idx="1">
                  <c:v>51</c:v>
                </c:pt>
                <c:pt idx="2">
                  <c:v>5</c:v>
                </c:pt>
                <c:pt idx="3">
                  <c:v>75</c:v>
                </c:pt>
                <c:pt idx="4">
                  <c:v>61</c:v>
                </c:pt>
                <c:pt idx="5">
                  <c:v>27</c:v>
                </c:pt>
                <c:pt idx="6">
                  <c:v>6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2-4C70-8DFB-31859B24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10.15'!$U$8:$Y$8</c:f>
              <c:numCache>
                <c:formatCode>#,##0</c:formatCode>
                <c:ptCount val="5"/>
                <c:pt idx="1">
                  <c:v>34417.25</c:v>
                </c:pt>
                <c:pt idx="2">
                  <c:v>36980</c:v>
                </c:pt>
                <c:pt idx="3">
                  <c:v>38046.550000000003</c:v>
                </c:pt>
                <c:pt idx="4">
                  <c:v>39263.57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C-46F6-BC9D-61132CC6CE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C-46F6-BC9D-61132CC6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10.15'!$V$4:$Z$4</c:f>
              <c:numCache>
                <c:formatCode>#,##0</c:formatCode>
                <c:ptCount val="5"/>
                <c:pt idx="0">
                  <c:v>623</c:v>
                </c:pt>
                <c:pt idx="1">
                  <c:v>836</c:v>
                </c:pt>
                <c:pt idx="2">
                  <c:v>1214</c:v>
                </c:pt>
                <c:pt idx="3">
                  <c:v>972</c:v>
                </c:pt>
                <c:pt idx="4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8-49BC-AC69-85A9A77B67FF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10.15'!$V$7:$Z$7</c:f>
              <c:numCache>
                <c:formatCode>#,##0</c:formatCode>
                <c:ptCount val="5"/>
                <c:pt idx="0">
                  <c:v>483</c:v>
                </c:pt>
                <c:pt idx="1">
                  <c:v>590</c:v>
                </c:pt>
                <c:pt idx="2">
                  <c:v>816</c:v>
                </c:pt>
                <c:pt idx="3">
                  <c:v>662</c:v>
                </c:pt>
                <c:pt idx="4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8-49BC-AC69-85A9A77B67FF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10.15'!$V$11:$Z$11</c:f>
              <c:numCache>
                <c:formatCode>#,##0</c:formatCode>
                <c:ptCount val="5"/>
                <c:pt idx="0">
                  <c:v>543</c:v>
                </c:pt>
                <c:pt idx="1">
                  <c:v>725</c:v>
                </c:pt>
                <c:pt idx="2">
                  <c:v>1043</c:v>
                </c:pt>
                <c:pt idx="3">
                  <c:v>854</c:v>
                </c:pt>
                <c:pt idx="4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8-49BC-AC69-85A9A77B67FF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10.15'!$V$12:$Z$12</c:f>
              <c:numCache>
                <c:formatCode>#,##0</c:formatCode>
                <c:ptCount val="5"/>
                <c:pt idx="0">
                  <c:v>83</c:v>
                </c:pt>
                <c:pt idx="1">
                  <c:v>111</c:v>
                </c:pt>
                <c:pt idx="2">
                  <c:v>168</c:v>
                </c:pt>
                <c:pt idx="3">
                  <c:v>113</c:v>
                </c:pt>
                <c:pt idx="4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8-49BC-AC69-85A9A77B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2.2182786157941437E-2</c:v>
                </c:pt>
                <c:pt idx="1">
                  <c:v>3.1943212067435667E-2</c:v>
                </c:pt>
                <c:pt idx="2">
                  <c:v>7.9858030168589167E-3</c:v>
                </c:pt>
                <c:pt idx="3">
                  <c:v>3.5492457852706301E-3</c:v>
                </c:pt>
                <c:pt idx="4">
                  <c:v>5.944986690328305E-2</c:v>
                </c:pt>
                <c:pt idx="5">
                  <c:v>1.5084294587400177E-2</c:v>
                </c:pt>
                <c:pt idx="6">
                  <c:v>0.11535048802129548</c:v>
                </c:pt>
                <c:pt idx="7">
                  <c:v>0.16326530612244897</c:v>
                </c:pt>
                <c:pt idx="8">
                  <c:v>2.5732031943212066E-2</c:v>
                </c:pt>
                <c:pt idx="9">
                  <c:v>1.5084294587400177E-2</c:v>
                </c:pt>
                <c:pt idx="10">
                  <c:v>1.1535048802129548E-2</c:v>
                </c:pt>
                <c:pt idx="11">
                  <c:v>2.1295474711623779E-2</c:v>
                </c:pt>
                <c:pt idx="12">
                  <c:v>1.419698314108252E-2</c:v>
                </c:pt>
                <c:pt idx="13">
                  <c:v>9.0505767524401065E-2</c:v>
                </c:pt>
                <c:pt idx="14">
                  <c:v>0.10736468500443656</c:v>
                </c:pt>
                <c:pt idx="15">
                  <c:v>5.944986690328305E-2</c:v>
                </c:pt>
                <c:pt idx="16">
                  <c:v>0.15173025732031944</c:v>
                </c:pt>
                <c:pt idx="17">
                  <c:v>7.0984915705412602E-3</c:v>
                </c:pt>
                <c:pt idx="18">
                  <c:v>2.5732031943212066E-2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5-4FD5-975A-1197F376B6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5-4FD5-975A-1197F376B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19</c:v>
                </c:pt>
                <c:pt idx="3">
                  <c:v>32</c:v>
                </c:pt>
                <c:pt idx="4">
                  <c:v>56</c:v>
                </c:pt>
                <c:pt idx="5">
                  <c:v>84</c:v>
                </c:pt>
                <c:pt idx="6">
                  <c:v>61</c:v>
                </c:pt>
                <c:pt idx="7">
                  <c:v>51</c:v>
                </c:pt>
                <c:pt idx="8">
                  <c:v>45</c:v>
                </c:pt>
                <c:pt idx="9">
                  <c:v>45</c:v>
                </c:pt>
                <c:pt idx="10">
                  <c:v>67</c:v>
                </c:pt>
                <c:pt idx="11">
                  <c:v>49</c:v>
                </c:pt>
                <c:pt idx="12">
                  <c:v>14</c:v>
                </c:pt>
                <c:pt idx="13">
                  <c:v>13</c:v>
                </c:pt>
                <c:pt idx="14">
                  <c:v>15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9-4084-B2DD-D8652528F1CE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26</c:v>
                </c:pt>
                <c:pt idx="3">
                  <c:v>24</c:v>
                </c:pt>
                <c:pt idx="4">
                  <c:v>73</c:v>
                </c:pt>
                <c:pt idx="5">
                  <c:v>89</c:v>
                </c:pt>
                <c:pt idx="6">
                  <c:v>32</c:v>
                </c:pt>
                <c:pt idx="7">
                  <c:v>54</c:v>
                </c:pt>
                <c:pt idx="8">
                  <c:v>34</c:v>
                </c:pt>
                <c:pt idx="9">
                  <c:v>65</c:v>
                </c:pt>
                <c:pt idx="10">
                  <c:v>63</c:v>
                </c:pt>
                <c:pt idx="11">
                  <c:v>43</c:v>
                </c:pt>
                <c:pt idx="12">
                  <c:v>21</c:v>
                </c:pt>
                <c:pt idx="13">
                  <c:v>10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9-4084-B2DD-D8652528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10.15'!$Z$83:$Z$90</c:f>
              <c:numCache>
                <c:formatCode>#,##0</c:formatCode>
                <c:ptCount val="8"/>
                <c:pt idx="0">
                  <c:v>36</c:v>
                </c:pt>
                <c:pt idx="1">
                  <c:v>18</c:v>
                </c:pt>
                <c:pt idx="2">
                  <c:v>52</c:v>
                </c:pt>
                <c:pt idx="3">
                  <c:v>41</c:v>
                </c:pt>
                <c:pt idx="4">
                  <c:v>20</c:v>
                </c:pt>
                <c:pt idx="5">
                  <c:v>10</c:v>
                </c:pt>
                <c:pt idx="6">
                  <c:v>37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3-48CF-AF81-48C833EA15BA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10.15'!$Z$93:$Z$100</c:f>
              <c:numCache>
                <c:formatCode>#,##0</c:formatCode>
                <c:ptCount val="8"/>
                <c:pt idx="0">
                  <c:v>27</c:v>
                </c:pt>
                <c:pt idx="1">
                  <c:v>49</c:v>
                </c:pt>
                <c:pt idx="2">
                  <c:v>14</c:v>
                </c:pt>
                <c:pt idx="3">
                  <c:v>86</c:v>
                </c:pt>
                <c:pt idx="4">
                  <c:v>67</c:v>
                </c:pt>
                <c:pt idx="5">
                  <c:v>21</c:v>
                </c:pt>
                <c:pt idx="6">
                  <c:v>4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3-48CF-AF81-48C833EA1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10.2'!$U$8:$Y$8</c:f>
              <c:numCache>
                <c:formatCode>#,##0</c:formatCode>
                <c:ptCount val="5"/>
                <c:pt idx="1">
                  <c:v>43757</c:v>
                </c:pt>
                <c:pt idx="2">
                  <c:v>44583.45</c:v>
                </c:pt>
                <c:pt idx="3">
                  <c:v>45365</c:v>
                </c:pt>
                <c:pt idx="4">
                  <c:v>46969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D-4B78-B286-DB17ECEA39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D-4B78-B286-DB17ECEA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10.15'!$V$8:$Z$8</c:f>
              <c:numCache>
                <c:formatCode>#,##0</c:formatCode>
                <c:ptCount val="5"/>
                <c:pt idx="0">
                  <c:v>34417.25</c:v>
                </c:pt>
                <c:pt idx="1">
                  <c:v>36980</c:v>
                </c:pt>
                <c:pt idx="2">
                  <c:v>38046.550000000003</c:v>
                </c:pt>
                <c:pt idx="3">
                  <c:v>39263.57</c:v>
                </c:pt>
                <c:pt idx="4">
                  <c:v>42057.77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6-46E4-A9C6-973A0B643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6-46E4-A9C6-973A0B64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10.16'!$U$4:$Y$4</c:f>
              <c:numCache>
                <c:formatCode>#,##0</c:formatCode>
                <c:ptCount val="5"/>
                <c:pt idx="1">
                  <c:v>7582</c:v>
                </c:pt>
                <c:pt idx="2">
                  <c:v>8103</c:v>
                </c:pt>
                <c:pt idx="3">
                  <c:v>8527</c:v>
                </c:pt>
                <c:pt idx="4">
                  <c:v>8355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D-4BDE-8C02-F6DFBB73AFC5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10.16'!$U$7:$Y$7</c:f>
              <c:numCache>
                <c:formatCode>#,##0</c:formatCode>
                <c:ptCount val="5"/>
                <c:pt idx="1">
                  <c:v>5799</c:v>
                </c:pt>
                <c:pt idx="2">
                  <c:v>6094</c:v>
                </c:pt>
                <c:pt idx="3">
                  <c:v>6405</c:v>
                </c:pt>
                <c:pt idx="4">
                  <c:v>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D-4BDE-8C02-F6DFBB73AFC5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10.16'!$U$11:$Y$11</c:f>
              <c:numCache>
                <c:formatCode>#,##0</c:formatCode>
                <c:ptCount val="5"/>
                <c:pt idx="1">
                  <c:v>6326</c:v>
                </c:pt>
                <c:pt idx="2">
                  <c:v>6825</c:v>
                </c:pt>
                <c:pt idx="3">
                  <c:v>7108</c:v>
                </c:pt>
                <c:pt idx="4">
                  <c:v>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D-4BDE-8C02-F6DFBB73AFC5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10.16'!$U$12:$Y$12</c:f>
              <c:numCache>
                <c:formatCode>#,##0</c:formatCode>
                <c:ptCount val="5"/>
                <c:pt idx="1">
                  <c:v>1257</c:v>
                </c:pt>
                <c:pt idx="2">
                  <c:v>1278</c:v>
                </c:pt>
                <c:pt idx="3">
                  <c:v>1419</c:v>
                </c:pt>
                <c:pt idx="4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AD-4BDE-8C02-F6DFBB73A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4.260828625235405E-2</c:v>
                </c:pt>
                <c:pt idx="1">
                  <c:v>2.1539548022598869E-2</c:v>
                </c:pt>
                <c:pt idx="2">
                  <c:v>4.2725988700564974E-2</c:v>
                </c:pt>
                <c:pt idx="3">
                  <c:v>5.5320150659133706E-3</c:v>
                </c:pt>
                <c:pt idx="4">
                  <c:v>6.5913370998116755E-2</c:v>
                </c:pt>
                <c:pt idx="5">
                  <c:v>3.3898305084745763E-2</c:v>
                </c:pt>
                <c:pt idx="6">
                  <c:v>0.10993408662900188</c:v>
                </c:pt>
                <c:pt idx="7">
                  <c:v>7.2622410546139354E-2</c:v>
                </c:pt>
                <c:pt idx="8">
                  <c:v>5.0023540489642186E-2</c:v>
                </c:pt>
                <c:pt idx="9">
                  <c:v>1.6478342749529191E-3</c:v>
                </c:pt>
                <c:pt idx="10">
                  <c:v>3.0720338983050849E-2</c:v>
                </c:pt>
                <c:pt idx="11">
                  <c:v>1.9303201506591337E-2</c:v>
                </c:pt>
                <c:pt idx="12">
                  <c:v>3.9901129943502825E-2</c:v>
                </c:pt>
                <c:pt idx="13">
                  <c:v>7.120998116760828E-2</c:v>
                </c:pt>
                <c:pt idx="14">
                  <c:v>4.3549905838041435E-2</c:v>
                </c:pt>
                <c:pt idx="15">
                  <c:v>7.9566854990583802E-2</c:v>
                </c:pt>
                <c:pt idx="16">
                  <c:v>0.1373587570621469</c:v>
                </c:pt>
                <c:pt idx="17">
                  <c:v>9.2984934086629001E-3</c:v>
                </c:pt>
                <c:pt idx="18">
                  <c:v>3.8253295668549903E-2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9-4D37-8CE9-73FC404F6A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9-4D37-8CE9-73FC404F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0</c:v>
                </c:pt>
                <c:pt idx="1">
                  <c:v>115</c:v>
                </c:pt>
                <c:pt idx="2">
                  <c:v>286</c:v>
                </c:pt>
                <c:pt idx="3">
                  <c:v>317</c:v>
                </c:pt>
                <c:pt idx="4">
                  <c:v>385</c:v>
                </c:pt>
                <c:pt idx="5">
                  <c:v>360</c:v>
                </c:pt>
                <c:pt idx="6">
                  <c:v>351</c:v>
                </c:pt>
                <c:pt idx="7">
                  <c:v>329</c:v>
                </c:pt>
                <c:pt idx="8">
                  <c:v>380</c:v>
                </c:pt>
                <c:pt idx="9">
                  <c:v>455</c:v>
                </c:pt>
                <c:pt idx="10">
                  <c:v>460</c:v>
                </c:pt>
                <c:pt idx="11">
                  <c:v>387</c:v>
                </c:pt>
                <c:pt idx="12">
                  <c:v>221</c:v>
                </c:pt>
                <c:pt idx="13">
                  <c:v>91</c:v>
                </c:pt>
                <c:pt idx="14">
                  <c:v>33</c:v>
                </c:pt>
                <c:pt idx="15">
                  <c:v>14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6-4436-8831-9CE8131A3C80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5</c:v>
                </c:pt>
                <c:pt idx="1">
                  <c:v>123</c:v>
                </c:pt>
                <c:pt idx="2">
                  <c:v>293</c:v>
                </c:pt>
                <c:pt idx="3">
                  <c:v>319</c:v>
                </c:pt>
                <c:pt idx="4">
                  <c:v>347</c:v>
                </c:pt>
                <c:pt idx="5">
                  <c:v>340</c:v>
                </c:pt>
                <c:pt idx="6">
                  <c:v>303</c:v>
                </c:pt>
                <c:pt idx="7">
                  <c:v>328</c:v>
                </c:pt>
                <c:pt idx="8">
                  <c:v>489</c:v>
                </c:pt>
                <c:pt idx="9">
                  <c:v>438</c:v>
                </c:pt>
                <c:pt idx="10">
                  <c:v>525</c:v>
                </c:pt>
                <c:pt idx="11">
                  <c:v>345</c:v>
                </c:pt>
                <c:pt idx="12">
                  <c:v>176</c:v>
                </c:pt>
                <c:pt idx="13">
                  <c:v>60</c:v>
                </c:pt>
                <c:pt idx="14">
                  <c:v>41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6-4436-8831-9CE8131A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229</c:v>
                </c:pt>
                <c:pt idx="1">
                  <c:v>220</c:v>
                </c:pt>
                <c:pt idx="2">
                  <c:v>566</c:v>
                </c:pt>
                <c:pt idx="3">
                  <c:v>171</c:v>
                </c:pt>
                <c:pt idx="4">
                  <c:v>104</c:v>
                </c:pt>
                <c:pt idx="5">
                  <c:v>203</c:v>
                </c:pt>
                <c:pt idx="6">
                  <c:v>444</c:v>
                </c:pt>
                <c:pt idx="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0-42F9-8E9A-583102E21DB7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165</c:v>
                </c:pt>
                <c:pt idx="1">
                  <c:v>477</c:v>
                </c:pt>
                <c:pt idx="2">
                  <c:v>90</c:v>
                </c:pt>
                <c:pt idx="3">
                  <c:v>632</c:v>
                </c:pt>
                <c:pt idx="4">
                  <c:v>430</c:v>
                </c:pt>
                <c:pt idx="5">
                  <c:v>385</c:v>
                </c:pt>
                <c:pt idx="6">
                  <c:v>29</c:v>
                </c:pt>
                <c:pt idx="7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0-42F9-8E9A-583102E2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10.16'!$U$8:$Y$8</c:f>
              <c:numCache>
                <c:formatCode>#,##0</c:formatCode>
                <c:ptCount val="5"/>
                <c:pt idx="1">
                  <c:v>34850.26</c:v>
                </c:pt>
                <c:pt idx="2">
                  <c:v>35139.550000000003</c:v>
                </c:pt>
                <c:pt idx="3">
                  <c:v>36007.5</c:v>
                </c:pt>
                <c:pt idx="4">
                  <c:v>37747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7-4B03-AD5C-ED38B22CCB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7-4B03-AD5C-ED38B22CC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10.16'!$V$4:$Z$4</c:f>
              <c:numCache>
                <c:formatCode>#,##0</c:formatCode>
                <c:ptCount val="5"/>
                <c:pt idx="0">
                  <c:v>7582</c:v>
                </c:pt>
                <c:pt idx="1">
                  <c:v>8103</c:v>
                </c:pt>
                <c:pt idx="2">
                  <c:v>8527</c:v>
                </c:pt>
                <c:pt idx="3">
                  <c:v>8355</c:v>
                </c:pt>
                <c:pt idx="4">
                  <c:v>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F-4990-BA57-FB0F1A1FD39C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10.16'!$V$7:$Z$7</c:f>
              <c:numCache>
                <c:formatCode>#,##0</c:formatCode>
                <c:ptCount val="5"/>
                <c:pt idx="0">
                  <c:v>5799</c:v>
                </c:pt>
                <c:pt idx="1">
                  <c:v>6094</c:v>
                </c:pt>
                <c:pt idx="2">
                  <c:v>6405</c:v>
                </c:pt>
                <c:pt idx="3">
                  <c:v>6202</c:v>
                </c:pt>
                <c:pt idx="4">
                  <c:v>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F-4990-BA57-FB0F1A1FD39C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10.16'!$V$11:$Z$11</c:f>
              <c:numCache>
                <c:formatCode>#,##0</c:formatCode>
                <c:ptCount val="5"/>
                <c:pt idx="0">
                  <c:v>6326</c:v>
                </c:pt>
                <c:pt idx="1">
                  <c:v>6825</c:v>
                </c:pt>
                <c:pt idx="2">
                  <c:v>7108</c:v>
                </c:pt>
                <c:pt idx="3">
                  <c:v>7112</c:v>
                </c:pt>
                <c:pt idx="4">
                  <c:v>7166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F-4990-BA57-FB0F1A1FD39C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10.16'!$V$12:$Z$12</c:f>
              <c:numCache>
                <c:formatCode>#,##0</c:formatCode>
                <c:ptCount val="5"/>
                <c:pt idx="0">
                  <c:v>1257</c:v>
                </c:pt>
                <c:pt idx="1">
                  <c:v>1278</c:v>
                </c:pt>
                <c:pt idx="2">
                  <c:v>1419</c:v>
                </c:pt>
                <c:pt idx="3">
                  <c:v>1243</c:v>
                </c:pt>
                <c:pt idx="4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F-4990-BA57-FB0F1A1F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4.260828625235405E-2</c:v>
                </c:pt>
                <c:pt idx="1">
                  <c:v>2.1539548022598869E-2</c:v>
                </c:pt>
                <c:pt idx="2">
                  <c:v>4.2725988700564974E-2</c:v>
                </c:pt>
                <c:pt idx="3">
                  <c:v>5.5320150659133706E-3</c:v>
                </c:pt>
                <c:pt idx="4">
                  <c:v>6.5913370998116755E-2</c:v>
                </c:pt>
                <c:pt idx="5">
                  <c:v>3.3898305084745763E-2</c:v>
                </c:pt>
                <c:pt idx="6">
                  <c:v>0.10993408662900188</c:v>
                </c:pt>
                <c:pt idx="7">
                  <c:v>7.2622410546139354E-2</c:v>
                </c:pt>
                <c:pt idx="8">
                  <c:v>5.0023540489642186E-2</c:v>
                </c:pt>
                <c:pt idx="9">
                  <c:v>1.6478342749529191E-3</c:v>
                </c:pt>
                <c:pt idx="10">
                  <c:v>3.0720338983050849E-2</c:v>
                </c:pt>
                <c:pt idx="11">
                  <c:v>1.9303201506591337E-2</c:v>
                </c:pt>
                <c:pt idx="12">
                  <c:v>3.9901129943502825E-2</c:v>
                </c:pt>
                <c:pt idx="13">
                  <c:v>7.120998116760828E-2</c:v>
                </c:pt>
                <c:pt idx="14">
                  <c:v>4.3549905838041435E-2</c:v>
                </c:pt>
                <c:pt idx="15">
                  <c:v>7.9566854990583802E-2</c:v>
                </c:pt>
                <c:pt idx="16">
                  <c:v>0.1373587570621469</c:v>
                </c:pt>
                <c:pt idx="17">
                  <c:v>9.2984934086629001E-3</c:v>
                </c:pt>
                <c:pt idx="18">
                  <c:v>3.8253295668549903E-2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A-4559-837A-4024907E4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A-4559-837A-4024907E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10.16'!$Z$44:$Z$60</c:f>
              <c:numCache>
                <c:formatCode>#,##0</c:formatCode>
                <c:ptCount val="17"/>
                <c:pt idx="0">
                  <c:v>7</c:v>
                </c:pt>
                <c:pt idx="1">
                  <c:v>91</c:v>
                </c:pt>
                <c:pt idx="2">
                  <c:v>243</c:v>
                </c:pt>
                <c:pt idx="3">
                  <c:v>360</c:v>
                </c:pt>
                <c:pt idx="4">
                  <c:v>394</c:v>
                </c:pt>
                <c:pt idx="5">
                  <c:v>366</c:v>
                </c:pt>
                <c:pt idx="6">
                  <c:v>357</c:v>
                </c:pt>
                <c:pt idx="7">
                  <c:v>345</c:v>
                </c:pt>
                <c:pt idx="8">
                  <c:v>328</c:v>
                </c:pt>
                <c:pt idx="9">
                  <c:v>450</c:v>
                </c:pt>
                <c:pt idx="10">
                  <c:v>466</c:v>
                </c:pt>
                <c:pt idx="11">
                  <c:v>441</c:v>
                </c:pt>
                <c:pt idx="12">
                  <c:v>239</c:v>
                </c:pt>
                <c:pt idx="13">
                  <c:v>110</c:v>
                </c:pt>
                <c:pt idx="14">
                  <c:v>33</c:v>
                </c:pt>
                <c:pt idx="15">
                  <c:v>32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D-4A76-9E04-6E9BA52E8C68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10.16'!$Z$63:$Z$79</c:f>
              <c:numCache>
                <c:formatCode>#,##0</c:formatCode>
                <c:ptCount val="17"/>
                <c:pt idx="0">
                  <c:v>9</c:v>
                </c:pt>
                <c:pt idx="1">
                  <c:v>110</c:v>
                </c:pt>
                <c:pt idx="2">
                  <c:v>284</c:v>
                </c:pt>
                <c:pt idx="3">
                  <c:v>310</c:v>
                </c:pt>
                <c:pt idx="4">
                  <c:v>390</c:v>
                </c:pt>
                <c:pt idx="5">
                  <c:v>320</c:v>
                </c:pt>
                <c:pt idx="6">
                  <c:v>347</c:v>
                </c:pt>
                <c:pt idx="7">
                  <c:v>326</c:v>
                </c:pt>
                <c:pt idx="8">
                  <c:v>451</c:v>
                </c:pt>
                <c:pt idx="9">
                  <c:v>462</c:v>
                </c:pt>
                <c:pt idx="10">
                  <c:v>500</c:v>
                </c:pt>
                <c:pt idx="11">
                  <c:v>376</c:v>
                </c:pt>
                <c:pt idx="12">
                  <c:v>204</c:v>
                </c:pt>
                <c:pt idx="13">
                  <c:v>70</c:v>
                </c:pt>
                <c:pt idx="14">
                  <c:v>39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D-4A76-9E04-6E9BA52E8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10.16'!$Z$83:$Z$90</c:f>
              <c:numCache>
                <c:formatCode>#,##0</c:formatCode>
                <c:ptCount val="8"/>
                <c:pt idx="0">
                  <c:v>245</c:v>
                </c:pt>
                <c:pt idx="1">
                  <c:v>215</c:v>
                </c:pt>
                <c:pt idx="2">
                  <c:v>575</c:v>
                </c:pt>
                <c:pt idx="3">
                  <c:v>181</c:v>
                </c:pt>
                <c:pt idx="4">
                  <c:v>96</c:v>
                </c:pt>
                <c:pt idx="5">
                  <c:v>203</c:v>
                </c:pt>
                <c:pt idx="6">
                  <c:v>417</c:v>
                </c:pt>
                <c:pt idx="7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9-461D-8772-F1AA1C67F90C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10.16'!$Z$93:$Z$100</c:f>
              <c:numCache>
                <c:formatCode>#,##0</c:formatCode>
                <c:ptCount val="8"/>
                <c:pt idx="0">
                  <c:v>173</c:v>
                </c:pt>
                <c:pt idx="1">
                  <c:v>494</c:v>
                </c:pt>
                <c:pt idx="2">
                  <c:v>104</c:v>
                </c:pt>
                <c:pt idx="3">
                  <c:v>664</c:v>
                </c:pt>
                <c:pt idx="4">
                  <c:v>435</c:v>
                </c:pt>
                <c:pt idx="5">
                  <c:v>382</c:v>
                </c:pt>
                <c:pt idx="6">
                  <c:v>21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9-461D-8772-F1AA1C67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10.2'!$V$4:$Z$4</c:f>
              <c:numCache>
                <c:formatCode>#,##0</c:formatCode>
                <c:ptCount val="5"/>
                <c:pt idx="0">
                  <c:v>28811</c:v>
                </c:pt>
                <c:pt idx="1">
                  <c:v>30044</c:v>
                </c:pt>
                <c:pt idx="2">
                  <c:v>31764</c:v>
                </c:pt>
                <c:pt idx="3">
                  <c:v>31199</c:v>
                </c:pt>
                <c:pt idx="4">
                  <c:v>31903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F-4E83-ACBB-F4780CA5772A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10.2'!$V$7:$Z$7</c:f>
              <c:numCache>
                <c:formatCode>#,##0</c:formatCode>
                <c:ptCount val="5"/>
                <c:pt idx="0">
                  <c:v>21162</c:v>
                </c:pt>
                <c:pt idx="1">
                  <c:v>21778</c:v>
                </c:pt>
                <c:pt idx="2">
                  <c:v>23004</c:v>
                </c:pt>
                <c:pt idx="3">
                  <c:v>22554</c:v>
                </c:pt>
                <c:pt idx="4">
                  <c:v>23258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F-4E83-ACBB-F4780CA5772A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10.2'!$V$11:$Z$11</c:f>
              <c:numCache>
                <c:formatCode>#,##0</c:formatCode>
                <c:ptCount val="5"/>
                <c:pt idx="0">
                  <c:v>24506</c:v>
                </c:pt>
                <c:pt idx="1">
                  <c:v>25573</c:v>
                </c:pt>
                <c:pt idx="2">
                  <c:v>26959</c:v>
                </c:pt>
                <c:pt idx="3">
                  <c:v>26563</c:v>
                </c:pt>
                <c:pt idx="4">
                  <c:v>27017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E83-ACBB-F4780CA5772A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10.2'!$V$12:$Z$12</c:f>
              <c:numCache>
                <c:formatCode>#,##0</c:formatCode>
                <c:ptCount val="5"/>
                <c:pt idx="0">
                  <c:v>4304</c:v>
                </c:pt>
                <c:pt idx="1">
                  <c:v>4471</c:v>
                </c:pt>
                <c:pt idx="2">
                  <c:v>4802</c:v>
                </c:pt>
                <c:pt idx="3">
                  <c:v>4635</c:v>
                </c:pt>
                <c:pt idx="4">
                  <c:v>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F-4E83-ACBB-F4780CA5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10.16'!$V$8:$Z$8</c:f>
              <c:numCache>
                <c:formatCode>#,##0</c:formatCode>
                <c:ptCount val="5"/>
                <c:pt idx="0">
                  <c:v>34850.26</c:v>
                </c:pt>
                <c:pt idx="1">
                  <c:v>35139.550000000003</c:v>
                </c:pt>
                <c:pt idx="2">
                  <c:v>36007.5</c:v>
                </c:pt>
                <c:pt idx="3">
                  <c:v>37747</c:v>
                </c:pt>
                <c:pt idx="4">
                  <c:v>37695.79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4-4CCA-9AA5-5A55ECC03D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4-4CCA-9AA5-5A55ECC03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10.17'!$U$4:$Y$4</c:f>
              <c:numCache>
                <c:formatCode>#,##0</c:formatCode>
                <c:ptCount val="5"/>
                <c:pt idx="1">
                  <c:v>582</c:v>
                </c:pt>
                <c:pt idx="2">
                  <c:v>751</c:v>
                </c:pt>
                <c:pt idx="3">
                  <c:v>924</c:v>
                </c:pt>
                <c:pt idx="4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9-4D41-BB82-16176274EF32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10.17'!$U$7:$Y$7</c:f>
              <c:numCache>
                <c:formatCode>#,##0</c:formatCode>
                <c:ptCount val="5"/>
                <c:pt idx="1">
                  <c:v>358</c:v>
                </c:pt>
                <c:pt idx="2">
                  <c:v>434</c:v>
                </c:pt>
                <c:pt idx="3">
                  <c:v>572</c:v>
                </c:pt>
                <c:pt idx="4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9-4D41-BB82-16176274EF32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10.17'!$U$11:$Y$11</c:f>
              <c:numCache>
                <c:formatCode>#,##0</c:formatCode>
                <c:ptCount val="5"/>
                <c:pt idx="1">
                  <c:v>449</c:v>
                </c:pt>
                <c:pt idx="2">
                  <c:v>582</c:v>
                </c:pt>
                <c:pt idx="3">
                  <c:v>648</c:v>
                </c:pt>
                <c:pt idx="4">
                  <c:v>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D41-BB82-16176274EF32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10.17'!$U$12:$Y$12</c:f>
              <c:numCache>
                <c:formatCode>#,##0</c:formatCode>
                <c:ptCount val="5"/>
                <c:pt idx="1">
                  <c:v>138</c:v>
                </c:pt>
                <c:pt idx="2">
                  <c:v>169</c:v>
                </c:pt>
                <c:pt idx="3">
                  <c:v>268</c:v>
                </c:pt>
                <c:pt idx="4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9-4D41-BB82-16176274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0.27594070695553019</c:v>
                </c:pt>
                <c:pt idx="1">
                  <c:v>4.5610034207525657E-3</c:v>
                </c:pt>
                <c:pt idx="2">
                  <c:v>2.0524515393386546E-2</c:v>
                </c:pt>
                <c:pt idx="3">
                  <c:v>0</c:v>
                </c:pt>
                <c:pt idx="4">
                  <c:v>3.7628278221208664E-2</c:v>
                </c:pt>
                <c:pt idx="5">
                  <c:v>7.98175598631699E-3</c:v>
                </c:pt>
                <c:pt idx="6">
                  <c:v>5.7012542759407071E-2</c:v>
                </c:pt>
                <c:pt idx="7">
                  <c:v>3.5347776510832381E-2</c:v>
                </c:pt>
                <c:pt idx="8">
                  <c:v>4.4469783352337512E-2</c:v>
                </c:pt>
                <c:pt idx="9">
                  <c:v>0</c:v>
                </c:pt>
                <c:pt idx="10">
                  <c:v>1.3683010262257697E-2</c:v>
                </c:pt>
                <c:pt idx="11">
                  <c:v>5.7012542759407071E-3</c:v>
                </c:pt>
                <c:pt idx="12">
                  <c:v>9.1220068415051314E-3</c:v>
                </c:pt>
                <c:pt idx="13">
                  <c:v>3.4207525655644243E-2</c:v>
                </c:pt>
                <c:pt idx="14">
                  <c:v>3.3067274800456098E-2</c:v>
                </c:pt>
                <c:pt idx="15">
                  <c:v>7.4116305587229189E-2</c:v>
                </c:pt>
                <c:pt idx="16">
                  <c:v>8.7799315849486886E-2</c:v>
                </c:pt>
                <c:pt idx="17">
                  <c:v>5.7012542759407071E-3</c:v>
                </c:pt>
                <c:pt idx="18">
                  <c:v>2.8506271379703536E-2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6-4E0F-B7ED-9C3F0FF38A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6-4E0F-B7ED-9C3F0FF3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21</c:v>
                </c:pt>
                <c:pt idx="3">
                  <c:v>41</c:v>
                </c:pt>
                <c:pt idx="4">
                  <c:v>42</c:v>
                </c:pt>
                <c:pt idx="5">
                  <c:v>29</c:v>
                </c:pt>
                <c:pt idx="6">
                  <c:v>32</c:v>
                </c:pt>
                <c:pt idx="7">
                  <c:v>27</c:v>
                </c:pt>
                <c:pt idx="8">
                  <c:v>41</c:v>
                </c:pt>
                <c:pt idx="9">
                  <c:v>19</c:v>
                </c:pt>
                <c:pt idx="10">
                  <c:v>59</c:v>
                </c:pt>
                <c:pt idx="11">
                  <c:v>34</c:v>
                </c:pt>
                <c:pt idx="12">
                  <c:v>28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6-4457-A1E3-D5D1A0805F6B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22</c:v>
                </c:pt>
                <c:pt idx="3">
                  <c:v>22</c:v>
                </c:pt>
                <c:pt idx="4">
                  <c:v>37</c:v>
                </c:pt>
                <c:pt idx="5">
                  <c:v>37</c:v>
                </c:pt>
                <c:pt idx="6">
                  <c:v>23</c:v>
                </c:pt>
                <c:pt idx="7">
                  <c:v>23</c:v>
                </c:pt>
                <c:pt idx="8">
                  <c:v>34</c:v>
                </c:pt>
                <c:pt idx="9">
                  <c:v>28</c:v>
                </c:pt>
                <c:pt idx="10">
                  <c:v>50</c:v>
                </c:pt>
                <c:pt idx="11">
                  <c:v>31</c:v>
                </c:pt>
                <c:pt idx="12">
                  <c:v>17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6-4457-A1E3-D5D1A080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20</c:v>
                </c:pt>
                <c:pt idx="1">
                  <c:v>11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7</c:v>
                </c:pt>
                <c:pt idx="6">
                  <c:v>16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7-4C18-9824-FFD85BF25C54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10</c:v>
                </c:pt>
                <c:pt idx="1">
                  <c:v>55</c:v>
                </c:pt>
                <c:pt idx="2">
                  <c:v>6</c:v>
                </c:pt>
                <c:pt idx="3">
                  <c:v>29</c:v>
                </c:pt>
                <c:pt idx="4">
                  <c:v>23</c:v>
                </c:pt>
                <c:pt idx="5">
                  <c:v>8</c:v>
                </c:pt>
                <c:pt idx="6">
                  <c:v>11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7-4C18-9824-FFD85BF2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10.17'!$U$8:$Y$8</c:f>
              <c:numCache>
                <c:formatCode>#,##0</c:formatCode>
                <c:ptCount val="5"/>
                <c:pt idx="1">
                  <c:v>20823.330000000002</c:v>
                </c:pt>
                <c:pt idx="2">
                  <c:v>21836.57</c:v>
                </c:pt>
                <c:pt idx="3">
                  <c:v>22353.48</c:v>
                </c:pt>
                <c:pt idx="4">
                  <c:v>22878.81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3-4A8D-BD84-F90960FEA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3-4A8D-BD84-F90960FE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10.17'!$V$4:$Z$4</c:f>
              <c:numCache>
                <c:formatCode>#,##0</c:formatCode>
                <c:ptCount val="5"/>
                <c:pt idx="0">
                  <c:v>582</c:v>
                </c:pt>
                <c:pt idx="1">
                  <c:v>751</c:v>
                </c:pt>
                <c:pt idx="2">
                  <c:v>924</c:v>
                </c:pt>
                <c:pt idx="3">
                  <c:v>756</c:v>
                </c:pt>
                <c:pt idx="4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0-4550-9675-771621BE9F56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10.17'!$V$7:$Z$7</c:f>
              <c:numCache>
                <c:formatCode>#,##0</c:formatCode>
                <c:ptCount val="5"/>
                <c:pt idx="0">
                  <c:v>358</c:v>
                </c:pt>
                <c:pt idx="1">
                  <c:v>434</c:v>
                </c:pt>
                <c:pt idx="2">
                  <c:v>572</c:v>
                </c:pt>
                <c:pt idx="3">
                  <c:v>463</c:v>
                </c:pt>
                <c:pt idx="4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0-4550-9675-771621BE9F56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10.17'!$V$11:$Z$11</c:f>
              <c:numCache>
                <c:formatCode>#,##0</c:formatCode>
                <c:ptCount val="5"/>
                <c:pt idx="0">
                  <c:v>449</c:v>
                </c:pt>
                <c:pt idx="1">
                  <c:v>582</c:v>
                </c:pt>
                <c:pt idx="2">
                  <c:v>648</c:v>
                </c:pt>
                <c:pt idx="3">
                  <c:v>549</c:v>
                </c:pt>
                <c:pt idx="4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0-4550-9675-771621BE9F56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10.17'!$V$12:$Z$12</c:f>
              <c:numCache>
                <c:formatCode>#,##0</c:formatCode>
                <c:ptCount val="5"/>
                <c:pt idx="0">
                  <c:v>138</c:v>
                </c:pt>
                <c:pt idx="1">
                  <c:v>169</c:v>
                </c:pt>
                <c:pt idx="2">
                  <c:v>268</c:v>
                </c:pt>
                <c:pt idx="3">
                  <c:v>209</c:v>
                </c:pt>
                <c:pt idx="4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0-4550-9675-771621BE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0.27594070695553019</c:v>
                </c:pt>
                <c:pt idx="1">
                  <c:v>4.5610034207525657E-3</c:v>
                </c:pt>
                <c:pt idx="2">
                  <c:v>2.0524515393386546E-2</c:v>
                </c:pt>
                <c:pt idx="3">
                  <c:v>0</c:v>
                </c:pt>
                <c:pt idx="4">
                  <c:v>3.7628278221208664E-2</c:v>
                </c:pt>
                <c:pt idx="5">
                  <c:v>7.98175598631699E-3</c:v>
                </c:pt>
                <c:pt idx="6">
                  <c:v>5.7012542759407071E-2</c:v>
                </c:pt>
                <c:pt idx="7">
                  <c:v>3.5347776510832381E-2</c:v>
                </c:pt>
                <c:pt idx="8">
                  <c:v>4.4469783352337512E-2</c:v>
                </c:pt>
                <c:pt idx="9">
                  <c:v>0</c:v>
                </c:pt>
                <c:pt idx="10">
                  <c:v>1.3683010262257697E-2</c:v>
                </c:pt>
                <c:pt idx="11">
                  <c:v>5.7012542759407071E-3</c:v>
                </c:pt>
                <c:pt idx="12">
                  <c:v>9.1220068415051314E-3</c:v>
                </c:pt>
                <c:pt idx="13">
                  <c:v>3.4207525655644243E-2</c:v>
                </c:pt>
                <c:pt idx="14">
                  <c:v>3.3067274800456098E-2</c:v>
                </c:pt>
                <c:pt idx="15">
                  <c:v>7.4116305587229189E-2</c:v>
                </c:pt>
                <c:pt idx="16">
                  <c:v>8.7799315849486886E-2</c:v>
                </c:pt>
                <c:pt idx="17">
                  <c:v>5.7012542759407071E-3</c:v>
                </c:pt>
                <c:pt idx="18">
                  <c:v>2.8506271379703536E-2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9-4514-A3EC-E48954B424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9-4514-A3EC-E48954B42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10.17'!$Z$44:$Z$60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23</c:v>
                </c:pt>
                <c:pt idx="3">
                  <c:v>47</c:v>
                </c:pt>
                <c:pt idx="4">
                  <c:v>53</c:v>
                </c:pt>
                <c:pt idx="5">
                  <c:v>44</c:v>
                </c:pt>
                <c:pt idx="6">
                  <c:v>31</c:v>
                </c:pt>
                <c:pt idx="7">
                  <c:v>46</c:v>
                </c:pt>
                <c:pt idx="8">
                  <c:v>38</c:v>
                </c:pt>
                <c:pt idx="9">
                  <c:v>39</c:v>
                </c:pt>
                <c:pt idx="10">
                  <c:v>66</c:v>
                </c:pt>
                <c:pt idx="11">
                  <c:v>44</c:v>
                </c:pt>
                <c:pt idx="12">
                  <c:v>32</c:v>
                </c:pt>
                <c:pt idx="13">
                  <c:v>10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C-414E-8EF7-5B9DB6476002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10.17'!$Z$63:$Z$79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27</c:v>
                </c:pt>
                <c:pt idx="3">
                  <c:v>24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  <c:pt idx="7">
                  <c:v>22</c:v>
                </c:pt>
                <c:pt idx="8">
                  <c:v>31</c:v>
                </c:pt>
                <c:pt idx="9">
                  <c:v>33</c:v>
                </c:pt>
                <c:pt idx="10">
                  <c:v>52</c:v>
                </c:pt>
                <c:pt idx="11">
                  <c:v>42</c:v>
                </c:pt>
                <c:pt idx="12">
                  <c:v>22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C-414E-8EF7-5B9DB647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10.17'!$Z$83:$Z$90</c:f>
              <c:numCache>
                <c:formatCode>#,##0</c:formatCode>
                <c:ptCount val="8"/>
                <c:pt idx="0">
                  <c:v>19</c:v>
                </c:pt>
                <c:pt idx="1">
                  <c:v>16</c:v>
                </c:pt>
                <c:pt idx="2">
                  <c:v>32</c:v>
                </c:pt>
                <c:pt idx="3">
                  <c:v>6</c:v>
                </c:pt>
                <c:pt idx="4">
                  <c:v>6</c:v>
                </c:pt>
                <c:pt idx="5">
                  <c:v>0</c:v>
                </c:pt>
                <c:pt idx="6">
                  <c:v>20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0-423C-B01C-BC0839D0B96A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10.17'!$Z$93:$Z$100</c:f>
              <c:numCache>
                <c:formatCode>#,##0</c:formatCode>
                <c:ptCount val="8"/>
                <c:pt idx="0">
                  <c:v>7</c:v>
                </c:pt>
                <c:pt idx="1">
                  <c:v>48</c:v>
                </c:pt>
                <c:pt idx="2">
                  <c:v>7</c:v>
                </c:pt>
                <c:pt idx="3">
                  <c:v>35</c:v>
                </c:pt>
                <c:pt idx="4">
                  <c:v>37</c:v>
                </c:pt>
                <c:pt idx="5">
                  <c:v>7</c:v>
                </c:pt>
                <c:pt idx="6">
                  <c:v>10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0-423C-B01C-BC0839D0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3.4354135974673225E-2</c:v>
                </c:pt>
                <c:pt idx="1">
                  <c:v>9.6856095038084199E-3</c:v>
                </c:pt>
                <c:pt idx="2">
                  <c:v>5.9273422562141492E-2</c:v>
                </c:pt>
                <c:pt idx="3">
                  <c:v>6.0182427984829014E-3</c:v>
                </c:pt>
                <c:pt idx="4">
                  <c:v>6.6106635739585626E-2</c:v>
                </c:pt>
                <c:pt idx="5">
                  <c:v>3.3225715449957685E-2</c:v>
                </c:pt>
                <c:pt idx="6">
                  <c:v>6.7736576497508069E-2</c:v>
                </c:pt>
                <c:pt idx="7">
                  <c:v>5.9461492649594085E-2</c:v>
                </c:pt>
                <c:pt idx="8">
                  <c:v>2.2819170610914333E-2</c:v>
                </c:pt>
                <c:pt idx="9">
                  <c:v>1.2005140582390371E-2</c:v>
                </c:pt>
                <c:pt idx="10">
                  <c:v>3.1282324546280917E-2</c:v>
                </c:pt>
                <c:pt idx="11">
                  <c:v>1.5923267404319343E-2</c:v>
                </c:pt>
                <c:pt idx="12">
                  <c:v>8.914522145252797E-2</c:v>
                </c:pt>
                <c:pt idx="13">
                  <c:v>6.6263360812462771E-2</c:v>
                </c:pt>
                <c:pt idx="14">
                  <c:v>6.4351314923361436E-2</c:v>
                </c:pt>
                <c:pt idx="15">
                  <c:v>0.11381374792339279</c:v>
                </c:pt>
                <c:pt idx="16">
                  <c:v>0.13556718803874243</c:v>
                </c:pt>
                <c:pt idx="17">
                  <c:v>2.4574491427138512E-2</c:v>
                </c:pt>
                <c:pt idx="18">
                  <c:v>3.473027614957841E-2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9-41F7-94A2-11AFFD1251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9-41F7-94A2-11AFFD12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10.17'!$V$8:$Z$8</c:f>
              <c:numCache>
                <c:formatCode>#,##0</c:formatCode>
                <c:ptCount val="5"/>
                <c:pt idx="0">
                  <c:v>20823.330000000002</c:v>
                </c:pt>
                <c:pt idx="1">
                  <c:v>21836.57</c:v>
                </c:pt>
                <c:pt idx="2">
                  <c:v>22353.48</c:v>
                </c:pt>
                <c:pt idx="3">
                  <c:v>22878.81</c:v>
                </c:pt>
                <c:pt idx="4">
                  <c:v>21457.49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F-4EA7-897D-EAB3CC8BB6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F-4EA7-897D-EAB3CC8B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10.18'!$U$4:$Y$4</c:f>
              <c:numCache>
                <c:formatCode>#,##0</c:formatCode>
                <c:ptCount val="5"/>
                <c:pt idx="1">
                  <c:v>1089</c:v>
                </c:pt>
                <c:pt idx="2">
                  <c:v>1117</c:v>
                </c:pt>
                <c:pt idx="3">
                  <c:v>1406</c:v>
                </c:pt>
                <c:pt idx="4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1-4E84-9B49-290BA2077B1E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10.18'!$U$7:$Y$7</c:f>
              <c:numCache>
                <c:formatCode>#,##0</c:formatCode>
                <c:ptCount val="5"/>
                <c:pt idx="1">
                  <c:v>714</c:v>
                </c:pt>
                <c:pt idx="2">
                  <c:v>746</c:v>
                </c:pt>
                <c:pt idx="3">
                  <c:v>905</c:v>
                </c:pt>
                <c:pt idx="4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1-4E84-9B49-290BA2077B1E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10.18'!$U$11:$Y$11</c:f>
              <c:numCache>
                <c:formatCode>#,##0</c:formatCode>
                <c:ptCount val="5"/>
                <c:pt idx="1">
                  <c:v>938</c:v>
                </c:pt>
                <c:pt idx="2">
                  <c:v>957</c:v>
                </c:pt>
                <c:pt idx="3">
                  <c:v>1192</c:v>
                </c:pt>
                <c:pt idx="4">
                  <c:v>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1-4E84-9B49-290BA2077B1E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10.18'!$U$12:$Y$12</c:f>
              <c:numCache>
                <c:formatCode>#,##0</c:formatCode>
                <c:ptCount val="5"/>
                <c:pt idx="1">
                  <c:v>152</c:v>
                </c:pt>
                <c:pt idx="2">
                  <c:v>160</c:v>
                </c:pt>
                <c:pt idx="3">
                  <c:v>213</c:v>
                </c:pt>
                <c:pt idx="4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11-4E84-9B49-290BA207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0.1214574898785425</c:v>
                </c:pt>
                <c:pt idx="1">
                  <c:v>3.5762483130904181E-2</c:v>
                </c:pt>
                <c:pt idx="2">
                  <c:v>2.4291497975708502E-2</c:v>
                </c:pt>
                <c:pt idx="3">
                  <c:v>6.7476383265856954E-3</c:v>
                </c:pt>
                <c:pt idx="4">
                  <c:v>5.9379217273954114E-2</c:v>
                </c:pt>
                <c:pt idx="5">
                  <c:v>1.417004048582996E-2</c:v>
                </c:pt>
                <c:pt idx="6">
                  <c:v>6.8825910931174086E-2</c:v>
                </c:pt>
                <c:pt idx="7">
                  <c:v>9.3117408906882596E-2</c:v>
                </c:pt>
                <c:pt idx="8">
                  <c:v>3.3738191632928474E-2</c:v>
                </c:pt>
                <c:pt idx="9">
                  <c:v>1.3495276653171391E-2</c:v>
                </c:pt>
                <c:pt idx="10">
                  <c:v>3.0364372469635626E-2</c:v>
                </c:pt>
                <c:pt idx="11">
                  <c:v>1.6194331983805668E-2</c:v>
                </c:pt>
                <c:pt idx="12">
                  <c:v>2.4291497975708502E-2</c:v>
                </c:pt>
                <c:pt idx="13">
                  <c:v>9.7165991902834009E-2</c:v>
                </c:pt>
                <c:pt idx="14">
                  <c:v>7.0175438596491224E-2</c:v>
                </c:pt>
                <c:pt idx="15">
                  <c:v>6.4777327935222673E-2</c:v>
                </c:pt>
                <c:pt idx="16">
                  <c:v>0.10728744939271255</c:v>
                </c:pt>
                <c:pt idx="17">
                  <c:v>6.7476383265856954E-3</c:v>
                </c:pt>
                <c:pt idx="18">
                  <c:v>3.0364372469635626E-2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A79-B1EA-9CB1E2965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A79-B1EA-9CB1E296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34</c:v>
                </c:pt>
                <c:pt idx="3">
                  <c:v>50</c:v>
                </c:pt>
                <c:pt idx="4">
                  <c:v>69</c:v>
                </c:pt>
                <c:pt idx="5">
                  <c:v>65</c:v>
                </c:pt>
                <c:pt idx="6">
                  <c:v>53</c:v>
                </c:pt>
                <c:pt idx="7">
                  <c:v>62</c:v>
                </c:pt>
                <c:pt idx="8">
                  <c:v>61</c:v>
                </c:pt>
                <c:pt idx="9">
                  <c:v>57</c:v>
                </c:pt>
                <c:pt idx="10">
                  <c:v>79</c:v>
                </c:pt>
                <c:pt idx="11">
                  <c:v>74</c:v>
                </c:pt>
                <c:pt idx="12">
                  <c:v>29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2-416A-AF96-C1B26FE83260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46</c:v>
                </c:pt>
                <c:pt idx="3">
                  <c:v>67</c:v>
                </c:pt>
                <c:pt idx="4">
                  <c:v>64</c:v>
                </c:pt>
                <c:pt idx="5">
                  <c:v>40</c:v>
                </c:pt>
                <c:pt idx="6">
                  <c:v>52</c:v>
                </c:pt>
                <c:pt idx="7">
                  <c:v>47</c:v>
                </c:pt>
                <c:pt idx="8">
                  <c:v>72</c:v>
                </c:pt>
                <c:pt idx="9">
                  <c:v>63</c:v>
                </c:pt>
                <c:pt idx="10">
                  <c:v>76</c:v>
                </c:pt>
                <c:pt idx="11">
                  <c:v>37</c:v>
                </c:pt>
                <c:pt idx="12">
                  <c:v>38</c:v>
                </c:pt>
                <c:pt idx="13">
                  <c:v>18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2-416A-AF96-C1B26FE8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29</c:v>
                </c:pt>
                <c:pt idx="1">
                  <c:v>31</c:v>
                </c:pt>
                <c:pt idx="2">
                  <c:v>94</c:v>
                </c:pt>
                <c:pt idx="3">
                  <c:v>17</c:v>
                </c:pt>
                <c:pt idx="4">
                  <c:v>3</c:v>
                </c:pt>
                <c:pt idx="5">
                  <c:v>19</c:v>
                </c:pt>
                <c:pt idx="6">
                  <c:v>69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0-41D3-8100-69C7F049FA3E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22</c:v>
                </c:pt>
                <c:pt idx="1">
                  <c:v>74</c:v>
                </c:pt>
                <c:pt idx="2">
                  <c:v>22</c:v>
                </c:pt>
                <c:pt idx="3">
                  <c:v>96</c:v>
                </c:pt>
                <c:pt idx="4">
                  <c:v>55</c:v>
                </c:pt>
                <c:pt idx="5">
                  <c:v>27</c:v>
                </c:pt>
                <c:pt idx="6">
                  <c:v>6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0-41D3-8100-69C7F049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10.18'!$U$8:$Y$8</c:f>
              <c:numCache>
                <c:formatCode>#,##0</c:formatCode>
                <c:ptCount val="5"/>
                <c:pt idx="1">
                  <c:v>41928</c:v>
                </c:pt>
                <c:pt idx="2">
                  <c:v>41634.89</c:v>
                </c:pt>
                <c:pt idx="3">
                  <c:v>37210.620000000003</c:v>
                </c:pt>
                <c:pt idx="4">
                  <c:v>36953.72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4-4FC2-AE20-3FCA8C926E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4-4FC2-AE20-3FCA8C926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10.18'!$V$4:$Z$4</c:f>
              <c:numCache>
                <c:formatCode>#,##0</c:formatCode>
                <c:ptCount val="5"/>
                <c:pt idx="0">
                  <c:v>1089</c:v>
                </c:pt>
                <c:pt idx="1">
                  <c:v>1117</c:v>
                </c:pt>
                <c:pt idx="2">
                  <c:v>1406</c:v>
                </c:pt>
                <c:pt idx="3">
                  <c:v>1337</c:v>
                </c:pt>
                <c:pt idx="4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B-441D-B1AE-6AB45C3515D5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10.18'!$V$7:$Z$7</c:f>
              <c:numCache>
                <c:formatCode>#,##0</c:formatCode>
                <c:ptCount val="5"/>
                <c:pt idx="0">
                  <c:v>714</c:v>
                </c:pt>
                <c:pt idx="1">
                  <c:v>746</c:v>
                </c:pt>
                <c:pt idx="2">
                  <c:v>905</c:v>
                </c:pt>
                <c:pt idx="3">
                  <c:v>832</c:v>
                </c:pt>
                <c:pt idx="4">
                  <c:v>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B-441D-B1AE-6AB45C3515D5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10.18'!$V$11:$Z$11</c:f>
              <c:numCache>
                <c:formatCode>#,##0</c:formatCode>
                <c:ptCount val="5"/>
                <c:pt idx="0">
                  <c:v>938</c:v>
                </c:pt>
                <c:pt idx="1">
                  <c:v>957</c:v>
                </c:pt>
                <c:pt idx="2">
                  <c:v>1192</c:v>
                </c:pt>
                <c:pt idx="3">
                  <c:v>1149</c:v>
                </c:pt>
                <c:pt idx="4">
                  <c:v>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B-441D-B1AE-6AB45C3515D5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10.18'!$V$12:$Z$12</c:f>
              <c:numCache>
                <c:formatCode>#,##0</c:formatCode>
                <c:ptCount val="5"/>
                <c:pt idx="0">
                  <c:v>152</c:v>
                </c:pt>
                <c:pt idx="1">
                  <c:v>160</c:v>
                </c:pt>
                <c:pt idx="2">
                  <c:v>213</c:v>
                </c:pt>
                <c:pt idx="3">
                  <c:v>186</c:v>
                </c:pt>
                <c:pt idx="4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B-441D-B1AE-6AB45C351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0.1214574898785425</c:v>
                </c:pt>
                <c:pt idx="1">
                  <c:v>3.5762483130904181E-2</c:v>
                </c:pt>
                <c:pt idx="2">
                  <c:v>2.4291497975708502E-2</c:v>
                </c:pt>
                <c:pt idx="3">
                  <c:v>6.7476383265856954E-3</c:v>
                </c:pt>
                <c:pt idx="4">
                  <c:v>5.9379217273954114E-2</c:v>
                </c:pt>
                <c:pt idx="5">
                  <c:v>1.417004048582996E-2</c:v>
                </c:pt>
                <c:pt idx="6">
                  <c:v>6.8825910931174086E-2</c:v>
                </c:pt>
                <c:pt idx="7">
                  <c:v>9.3117408906882596E-2</c:v>
                </c:pt>
                <c:pt idx="8">
                  <c:v>3.3738191632928474E-2</c:v>
                </c:pt>
                <c:pt idx="9">
                  <c:v>1.3495276653171391E-2</c:v>
                </c:pt>
                <c:pt idx="10">
                  <c:v>3.0364372469635626E-2</c:v>
                </c:pt>
                <c:pt idx="11">
                  <c:v>1.6194331983805668E-2</c:v>
                </c:pt>
                <c:pt idx="12">
                  <c:v>2.4291497975708502E-2</c:v>
                </c:pt>
                <c:pt idx="13">
                  <c:v>9.7165991902834009E-2</c:v>
                </c:pt>
                <c:pt idx="14">
                  <c:v>7.0175438596491224E-2</c:v>
                </c:pt>
                <c:pt idx="15">
                  <c:v>6.4777327935222673E-2</c:v>
                </c:pt>
                <c:pt idx="16">
                  <c:v>0.10728744939271255</c:v>
                </c:pt>
                <c:pt idx="17">
                  <c:v>6.7476383265856954E-3</c:v>
                </c:pt>
                <c:pt idx="18">
                  <c:v>3.0364372469635626E-2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5-43BA-BE77-7A3260B78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5-43BA-BE77-7A3260B7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10.18'!$Z$44:$Z$60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24</c:v>
                </c:pt>
                <c:pt idx="3">
                  <c:v>63</c:v>
                </c:pt>
                <c:pt idx="4">
                  <c:v>67</c:v>
                </c:pt>
                <c:pt idx="5">
                  <c:v>77</c:v>
                </c:pt>
                <c:pt idx="6">
                  <c:v>51</c:v>
                </c:pt>
                <c:pt idx="7">
                  <c:v>69</c:v>
                </c:pt>
                <c:pt idx="8">
                  <c:v>63</c:v>
                </c:pt>
                <c:pt idx="9">
                  <c:v>86</c:v>
                </c:pt>
                <c:pt idx="10">
                  <c:v>82</c:v>
                </c:pt>
                <c:pt idx="11">
                  <c:v>85</c:v>
                </c:pt>
                <c:pt idx="12">
                  <c:v>42</c:v>
                </c:pt>
                <c:pt idx="13">
                  <c:v>16</c:v>
                </c:pt>
                <c:pt idx="14">
                  <c:v>10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4-4EE3-9BDC-FDA3E19220B7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51</c:v>
                </c:pt>
                <c:pt idx="3">
                  <c:v>55</c:v>
                </c:pt>
                <c:pt idx="4">
                  <c:v>70</c:v>
                </c:pt>
                <c:pt idx="5">
                  <c:v>50</c:v>
                </c:pt>
                <c:pt idx="6">
                  <c:v>56</c:v>
                </c:pt>
                <c:pt idx="7">
                  <c:v>39</c:v>
                </c:pt>
                <c:pt idx="8">
                  <c:v>86</c:v>
                </c:pt>
                <c:pt idx="9">
                  <c:v>87</c:v>
                </c:pt>
                <c:pt idx="10">
                  <c:v>85</c:v>
                </c:pt>
                <c:pt idx="11">
                  <c:v>45</c:v>
                </c:pt>
                <c:pt idx="12">
                  <c:v>53</c:v>
                </c:pt>
                <c:pt idx="13">
                  <c:v>24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4-4EE3-9BDC-FDA3E192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10.18'!$Z$83:$Z$90</c:f>
              <c:numCache>
                <c:formatCode>#,##0</c:formatCode>
                <c:ptCount val="8"/>
                <c:pt idx="0">
                  <c:v>34</c:v>
                </c:pt>
                <c:pt idx="1">
                  <c:v>34</c:v>
                </c:pt>
                <c:pt idx="2">
                  <c:v>100</c:v>
                </c:pt>
                <c:pt idx="3">
                  <c:v>32</c:v>
                </c:pt>
                <c:pt idx="4">
                  <c:v>8</c:v>
                </c:pt>
                <c:pt idx="5">
                  <c:v>16</c:v>
                </c:pt>
                <c:pt idx="6">
                  <c:v>64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A-4B1B-8AB6-B3D5C5871471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10.18'!$Z$93:$Z$100</c:f>
              <c:numCache>
                <c:formatCode>#,##0</c:formatCode>
                <c:ptCount val="8"/>
                <c:pt idx="0">
                  <c:v>30</c:v>
                </c:pt>
                <c:pt idx="1">
                  <c:v>73</c:v>
                </c:pt>
                <c:pt idx="2">
                  <c:v>17</c:v>
                </c:pt>
                <c:pt idx="3">
                  <c:v>91</c:v>
                </c:pt>
                <c:pt idx="4">
                  <c:v>51</c:v>
                </c:pt>
                <c:pt idx="5">
                  <c:v>24</c:v>
                </c:pt>
                <c:pt idx="6">
                  <c:v>6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A-4B1B-8AB6-B3D5C587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10.2'!$Z$44:$Z$60</c:f>
              <c:numCache>
                <c:formatCode>#,##0</c:formatCode>
                <c:ptCount val="17"/>
                <c:pt idx="0">
                  <c:v>17</c:v>
                </c:pt>
                <c:pt idx="1">
                  <c:v>301</c:v>
                </c:pt>
                <c:pt idx="2">
                  <c:v>956</c:v>
                </c:pt>
                <c:pt idx="3">
                  <c:v>1327</c:v>
                </c:pt>
                <c:pt idx="4">
                  <c:v>1266</c:v>
                </c:pt>
                <c:pt idx="5">
                  <c:v>1199</c:v>
                </c:pt>
                <c:pt idx="6">
                  <c:v>1381</c:v>
                </c:pt>
                <c:pt idx="7">
                  <c:v>1409</c:v>
                </c:pt>
                <c:pt idx="8">
                  <c:v>1693</c:v>
                </c:pt>
                <c:pt idx="9">
                  <c:v>1796</c:v>
                </c:pt>
                <c:pt idx="10">
                  <c:v>1660</c:v>
                </c:pt>
                <c:pt idx="11">
                  <c:v>1312</c:v>
                </c:pt>
                <c:pt idx="12">
                  <c:v>789</c:v>
                </c:pt>
                <c:pt idx="13">
                  <c:v>423</c:v>
                </c:pt>
                <c:pt idx="14">
                  <c:v>144</c:v>
                </c:pt>
                <c:pt idx="15">
                  <c:v>58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4-46C2-A296-DD80A0C10935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10.2'!$Z$63:$Z$79</c:f>
              <c:numCache>
                <c:formatCode>#,##0</c:formatCode>
                <c:ptCount val="17"/>
                <c:pt idx="0">
                  <c:v>30</c:v>
                </c:pt>
                <c:pt idx="1">
                  <c:v>417</c:v>
                </c:pt>
                <c:pt idx="2">
                  <c:v>1063</c:v>
                </c:pt>
                <c:pt idx="3">
                  <c:v>1321</c:v>
                </c:pt>
                <c:pt idx="4">
                  <c:v>1290</c:v>
                </c:pt>
                <c:pt idx="5">
                  <c:v>1270</c:v>
                </c:pt>
                <c:pt idx="6">
                  <c:v>1400</c:v>
                </c:pt>
                <c:pt idx="7">
                  <c:v>1642</c:v>
                </c:pt>
                <c:pt idx="8">
                  <c:v>1954</c:v>
                </c:pt>
                <c:pt idx="9">
                  <c:v>1816</c:v>
                </c:pt>
                <c:pt idx="10">
                  <c:v>1536</c:v>
                </c:pt>
                <c:pt idx="11">
                  <c:v>1311</c:v>
                </c:pt>
                <c:pt idx="12">
                  <c:v>681</c:v>
                </c:pt>
                <c:pt idx="13">
                  <c:v>255</c:v>
                </c:pt>
                <c:pt idx="14">
                  <c:v>89</c:v>
                </c:pt>
                <c:pt idx="15">
                  <c:v>43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4-46C2-A296-DD80A0C1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10.18'!$V$8:$Z$8</c:f>
              <c:numCache>
                <c:formatCode>#,##0</c:formatCode>
                <c:ptCount val="5"/>
                <c:pt idx="0">
                  <c:v>41928</c:v>
                </c:pt>
                <c:pt idx="1">
                  <c:v>41634.89</c:v>
                </c:pt>
                <c:pt idx="2">
                  <c:v>37210.620000000003</c:v>
                </c:pt>
                <c:pt idx="3">
                  <c:v>36953.72</c:v>
                </c:pt>
                <c:pt idx="4">
                  <c:v>34500.080000000002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6-4C5F-8F6A-3F73FF74B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6-4C5F-8F6A-3F73FF74B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10.19'!$U$4:$Y$4</c:f>
              <c:numCache>
                <c:formatCode>#,##0</c:formatCode>
                <c:ptCount val="5"/>
                <c:pt idx="1">
                  <c:v>746</c:v>
                </c:pt>
                <c:pt idx="2">
                  <c:v>798</c:v>
                </c:pt>
                <c:pt idx="3">
                  <c:v>941</c:v>
                </c:pt>
                <c:pt idx="4">
                  <c:v>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B-4581-951E-4FE87F01511E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10.19'!$U$7:$Y$7</c:f>
              <c:numCache>
                <c:formatCode>#,##0</c:formatCode>
                <c:ptCount val="5"/>
                <c:pt idx="1">
                  <c:v>528</c:v>
                </c:pt>
                <c:pt idx="2">
                  <c:v>540</c:v>
                </c:pt>
                <c:pt idx="3">
                  <c:v>645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B-4581-951E-4FE87F01511E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10.19'!$U$11:$Y$11</c:f>
              <c:numCache>
                <c:formatCode>#,##0</c:formatCode>
                <c:ptCount val="5"/>
                <c:pt idx="1">
                  <c:v>605</c:v>
                </c:pt>
                <c:pt idx="2">
                  <c:v>640</c:v>
                </c:pt>
                <c:pt idx="3">
                  <c:v>722</c:v>
                </c:pt>
                <c:pt idx="4">
                  <c:v>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B-4581-951E-4FE87F01511E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10.19'!$U$12:$Y$12</c:f>
              <c:numCache>
                <c:formatCode>#,##0</c:formatCode>
                <c:ptCount val="5"/>
                <c:pt idx="1">
                  <c:v>141</c:v>
                </c:pt>
                <c:pt idx="2">
                  <c:v>158</c:v>
                </c:pt>
                <c:pt idx="3">
                  <c:v>224</c:v>
                </c:pt>
                <c:pt idx="4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B-4581-951E-4FE87F01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0.17365269461077845</c:v>
                </c:pt>
                <c:pt idx="1">
                  <c:v>2.8942115768463075E-2</c:v>
                </c:pt>
                <c:pt idx="2">
                  <c:v>2.5948103792415168E-2</c:v>
                </c:pt>
                <c:pt idx="3">
                  <c:v>3.9920159680638719E-3</c:v>
                </c:pt>
                <c:pt idx="4">
                  <c:v>7.5848303393213579E-2</c:v>
                </c:pt>
                <c:pt idx="5">
                  <c:v>2.4950099800399202E-2</c:v>
                </c:pt>
                <c:pt idx="6">
                  <c:v>6.0878243512974051E-2</c:v>
                </c:pt>
                <c:pt idx="7">
                  <c:v>3.9920159680638723E-2</c:v>
                </c:pt>
                <c:pt idx="8">
                  <c:v>3.2934131736526949E-2</c:v>
                </c:pt>
                <c:pt idx="9">
                  <c:v>0</c:v>
                </c:pt>
                <c:pt idx="10">
                  <c:v>5.3892215568862277E-2</c:v>
                </c:pt>
                <c:pt idx="11">
                  <c:v>1.7964071856287425E-2</c:v>
                </c:pt>
                <c:pt idx="12">
                  <c:v>2.1956087824351298E-2</c:v>
                </c:pt>
                <c:pt idx="13">
                  <c:v>3.9920159680638723E-2</c:v>
                </c:pt>
                <c:pt idx="14">
                  <c:v>4.790419161676647E-2</c:v>
                </c:pt>
                <c:pt idx="15">
                  <c:v>6.4870259481037917E-2</c:v>
                </c:pt>
                <c:pt idx="16">
                  <c:v>9.880239520958084E-2</c:v>
                </c:pt>
                <c:pt idx="17">
                  <c:v>4.9900199600798403E-3</c:v>
                </c:pt>
                <c:pt idx="18">
                  <c:v>3.6926147704590816E-2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6-4F81-B0D6-85C81D30A7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6-4F81-B0D6-85C81D30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26</c:v>
                </c:pt>
                <c:pt idx="3">
                  <c:v>35</c:v>
                </c:pt>
                <c:pt idx="4">
                  <c:v>43</c:v>
                </c:pt>
                <c:pt idx="5">
                  <c:v>54</c:v>
                </c:pt>
                <c:pt idx="6">
                  <c:v>21</c:v>
                </c:pt>
                <c:pt idx="7">
                  <c:v>26</c:v>
                </c:pt>
                <c:pt idx="8">
                  <c:v>44</c:v>
                </c:pt>
                <c:pt idx="9">
                  <c:v>58</c:v>
                </c:pt>
                <c:pt idx="10">
                  <c:v>43</c:v>
                </c:pt>
                <c:pt idx="11">
                  <c:v>51</c:v>
                </c:pt>
                <c:pt idx="12">
                  <c:v>26</c:v>
                </c:pt>
                <c:pt idx="13">
                  <c:v>15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E2F-87E3-D0EB29E8409A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25</c:v>
                </c:pt>
                <c:pt idx="3">
                  <c:v>23</c:v>
                </c:pt>
                <c:pt idx="4">
                  <c:v>35</c:v>
                </c:pt>
                <c:pt idx="5">
                  <c:v>31</c:v>
                </c:pt>
                <c:pt idx="6">
                  <c:v>37</c:v>
                </c:pt>
                <c:pt idx="7">
                  <c:v>35</c:v>
                </c:pt>
                <c:pt idx="8">
                  <c:v>39</c:v>
                </c:pt>
                <c:pt idx="9">
                  <c:v>51</c:v>
                </c:pt>
                <c:pt idx="10">
                  <c:v>43</c:v>
                </c:pt>
                <c:pt idx="11">
                  <c:v>38</c:v>
                </c:pt>
                <c:pt idx="12">
                  <c:v>17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0-4E2F-87E3-D0EB29E8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45</c:v>
                </c:pt>
                <c:pt idx="1">
                  <c:v>8</c:v>
                </c:pt>
                <c:pt idx="2">
                  <c:v>40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57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1-421C-AA39-16DDD13D727F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20</c:v>
                </c:pt>
                <c:pt idx="1">
                  <c:v>43</c:v>
                </c:pt>
                <c:pt idx="2">
                  <c:v>6</c:v>
                </c:pt>
                <c:pt idx="3">
                  <c:v>54</c:v>
                </c:pt>
                <c:pt idx="4">
                  <c:v>34</c:v>
                </c:pt>
                <c:pt idx="5">
                  <c:v>22</c:v>
                </c:pt>
                <c:pt idx="6">
                  <c:v>5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1-421C-AA39-16DDD13D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10.19'!$U$8:$Y$8</c:f>
              <c:numCache>
                <c:formatCode>#,##0</c:formatCode>
                <c:ptCount val="5"/>
                <c:pt idx="1">
                  <c:v>34525</c:v>
                </c:pt>
                <c:pt idx="2">
                  <c:v>30162</c:v>
                </c:pt>
                <c:pt idx="3">
                  <c:v>31516.5</c:v>
                </c:pt>
                <c:pt idx="4">
                  <c:v>37021.43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3-4C3E-98CC-34AC681726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3-4C3E-98CC-34AC68172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10.19'!$V$4:$Z$4</c:f>
              <c:numCache>
                <c:formatCode>#,##0</c:formatCode>
                <c:ptCount val="5"/>
                <c:pt idx="0">
                  <c:v>746</c:v>
                </c:pt>
                <c:pt idx="1">
                  <c:v>798</c:v>
                </c:pt>
                <c:pt idx="2">
                  <c:v>941</c:v>
                </c:pt>
                <c:pt idx="3">
                  <c:v>849</c:v>
                </c:pt>
                <c:pt idx="4">
                  <c:v>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F-4BEA-A2EC-A2B16BB94E74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10.19'!$V$7:$Z$7</c:f>
              <c:numCache>
                <c:formatCode>#,##0</c:formatCode>
                <c:ptCount val="5"/>
                <c:pt idx="0">
                  <c:v>528</c:v>
                </c:pt>
                <c:pt idx="1">
                  <c:v>540</c:v>
                </c:pt>
                <c:pt idx="2">
                  <c:v>645</c:v>
                </c:pt>
                <c:pt idx="3">
                  <c:v>576</c:v>
                </c:pt>
                <c:pt idx="4">
                  <c:v>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F-4BEA-A2EC-A2B16BB94E74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10.19'!$V$11:$Z$11</c:f>
              <c:numCache>
                <c:formatCode>#,##0</c:formatCode>
                <c:ptCount val="5"/>
                <c:pt idx="0">
                  <c:v>605</c:v>
                </c:pt>
                <c:pt idx="1">
                  <c:v>640</c:v>
                </c:pt>
                <c:pt idx="2">
                  <c:v>722</c:v>
                </c:pt>
                <c:pt idx="3">
                  <c:v>685</c:v>
                </c:pt>
                <c:pt idx="4">
                  <c:v>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F-4BEA-A2EC-A2B16BB94E74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10.19'!$V$12:$Z$12</c:f>
              <c:numCache>
                <c:formatCode>#,##0</c:formatCode>
                <c:ptCount val="5"/>
                <c:pt idx="0">
                  <c:v>141</c:v>
                </c:pt>
                <c:pt idx="1">
                  <c:v>158</c:v>
                </c:pt>
                <c:pt idx="2">
                  <c:v>224</c:v>
                </c:pt>
                <c:pt idx="3">
                  <c:v>166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F-4BEA-A2EC-A2B16BB94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0.17365269461077845</c:v>
                </c:pt>
                <c:pt idx="1">
                  <c:v>2.8942115768463075E-2</c:v>
                </c:pt>
                <c:pt idx="2">
                  <c:v>2.5948103792415168E-2</c:v>
                </c:pt>
                <c:pt idx="3">
                  <c:v>3.9920159680638719E-3</c:v>
                </c:pt>
                <c:pt idx="4">
                  <c:v>7.5848303393213579E-2</c:v>
                </c:pt>
                <c:pt idx="5">
                  <c:v>2.4950099800399202E-2</c:v>
                </c:pt>
                <c:pt idx="6">
                  <c:v>6.0878243512974051E-2</c:v>
                </c:pt>
                <c:pt idx="7">
                  <c:v>3.9920159680638723E-2</c:v>
                </c:pt>
                <c:pt idx="8">
                  <c:v>3.2934131736526949E-2</c:v>
                </c:pt>
                <c:pt idx="9">
                  <c:v>0</c:v>
                </c:pt>
                <c:pt idx="10">
                  <c:v>5.3892215568862277E-2</c:v>
                </c:pt>
                <c:pt idx="11">
                  <c:v>1.7964071856287425E-2</c:v>
                </c:pt>
                <c:pt idx="12">
                  <c:v>2.1956087824351298E-2</c:v>
                </c:pt>
                <c:pt idx="13">
                  <c:v>3.9920159680638723E-2</c:v>
                </c:pt>
                <c:pt idx="14">
                  <c:v>4.790419161676647E-2</c:v>
                </c:pt>
                <c:pt idx="15">
                  <c:v>6.4870259481037917E-2</c:v>
                </c:pt>
                <c:pt idx="16">
                  <c:v>9.880239520958084E-2</c:v>
                </c:pt>
                <c:pt idx="17">
                  <c:v>4.9900199600798403E-3</c:v>
                </c:pt>
                <c:pt idx="18">
                  <c:v>3.6926147704590816E-2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0-44C6-991E-AE0E05D806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0-44C6-991E-AE0E05D8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10.19'!$Z$44:$Z$60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18</c:v>
                </c:pt>
                <c:pt idx="3">
                  <c:v>50</c:v>
                </c:pt>
                <c:pt idx="4">
                  <c:v>57</c:v>
                </c:pt>
                <c:pt idx="5">
                  <c:v>56</c:v>
                </c:pt>
                <c:pt idx="6">
                  <c:v>34</c:v>
                </c:pt>
                <c:pt idx="7">
                  <c:v>40</c:v>
                </c:pt>
                <c:pt idx="8">
                  <c:v>35</c:v>
                </c:pt>
                <c:pt idx="9">
                  <c:v>87</c:v>
                </c:pt>
                <c:pt idx="10">
                  <c:v>54</c:v>
                </c:pt>
                <c:pt idx="11">
                  <c:v>48</c:v>
                </c:pt>
                <c:pt idx="12">
                  <c:v>41</c:v>
                </c:pt>
                <c:pt idx="13">
                  <c:v>18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F-4B91-AF21-787AEECE00F0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20</c:v>
                </c:pt>
                <c:pt idx="3">
                  <c:v>42</c:v>
                </c:pt>
                <c:pt idx="4">
                  <c:v>33</c:v>
                </c:pt>
                <c:pt idx="5">
                  <c:v>45</c:v>
                </c:pt>
                <c:pt idx="6">
                  <c:v>38</c:v>
                </c:pt>
                <c:pt idx="7">
                  <c:v>41</c:v>
                </c:pt>
                <c:pt idx="8">
                  <c:v>36</c:v>
                </c:pt>
                <c:pt idx="9">
                  <c:v>55</c:v>
                </c:pt>
                <c:pt idx="10">
                  <c:v>45</c:v>
                </c:pt>
                <c:pt idx="11">
                  <c:v>47</c:v>
                </c:pt>
                <c:pt idx="12">
                  <c:v>25</c:v>
                </c:pt>
                <c:pt idx="13">
                  <c:v>6</c:v>
                </c:pt>
                <c:pt idx="14">
                  <c:v>6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F-4B91-AF21-787AEEC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10.19'!$Z$83:$Z$90</c:f>
              <c:numCache>
                <c:formatCode>#,##0</c:formatCode>
                <c:ptCount val="8"/>
                <c:pt idx="0">
                  <c:v>43</c:v>
                </c:pt>
                <c:pt idx="1">
                  <c:v>14</c:v>
                </c:pt>
                <c:pt idx="2">
                  <c:v>45</c:v>
                </c:pt>
                <c:pt idx="3">
                  <c:v>12</c:v>
                </c:pt>
                <c:pt idx="4">
                  <c:v>3</c:v>
                </c:pt>
                <c:pt idx="5">
                  <c:v>8</c:v>
                </c:pt>
                <c:pt idx="6">
                  <c:v>53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3-48CF-A089-52B79843720A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10.19'!$Z$93:$Z$100</c:f>
              <c:numCache>
                <c:formatCode>#,##0</c:formatCode>
                <c:ptCount val="8"/>
                <c:pt idx="0">
                  <c:v>22</c:v>
                </c:pt>
                <c:pt idx="1">
                  <c:v>53</c:v>
                </c:pt>
                <c:pt idx="2">
                  <c:v>8</c:v>
                </c:pt>
                <c:pt idx="3">
                  <c:v>55</c:v>
                </c:pt>
                <c:pt idx="4">
                  <c:v>39</c:v>
                </c:pt>
                <c:pt idx="5">
                  <c:v>30</c:v>
                </c:pt>
                <c:pt idx="6">
                  <c:v>9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3-48CF-A089-52B79843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10.2'!$Z$83:$Z$90</c:f>
              <c:numCache>
                <c:formatCode>#,##0</c:formatCode>
                <c:ptCount val="8"/>
                <c:pt idx="0">
                  <c:v>1754</c:v>
                </c:pt>
                <c:pt idx="1">
                  <c:v>2310</c:v>
                </c:pt>
                <c:pt idx="2">
                  <c:v>1746</c:v>
                </c:pt>
                <c:pt idx="3">
                  <c:v>729</c:v>
                </c:pt>
                <c:pt idx="4">
                  <c:v>536</c:v>
                </c:pt>
                <c:pt idx="5">
                  <c:v>577</c:v>
                </c:pt>
                <c:pt idx="6">
                  <c:v>579</c:v>
                </c:pt>
                <c:pt idx="7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A-4AD9-99A6-CA5B06A84DC7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10.2'!$Z$93:$Z$100</c:f>
              <c:numCache>
                <c:formatCode>#,##0</c:formatCode>
                <c:ptCount val="8"/>
                <c:pt idx="0">
                  <c:v>1042</c:v>
                </c:pt>
                <c:pt idx="1">
                  <c:v>3202</c:v>
                </c:pt>
                <c:pt idx="2">
                  <c:v>318</c:v>
                </c:pt>
                <c:pt idx="3">
                  <c:v>1492</c:v>
                </c:pt>
                <c:pt idx="4">
                  <c:v>1850</c:v>
                </c:pt>
                <c:pt idx="5">
                  <c:v>883</c:v>
                </c:pt>
                <c:pt idx="6">
                  <c:v>59</c:v>
                </c:pt>
                <c:pt idx="7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A-4AD9-99A6-CA5B06A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10.19'!$V$8:$Z$8</c:f>
              <c:numCache>
                <c:formatCode>#,##0</c:formatCode>
                <c:ptCount val="5"/>
                <c:pt idx="0">
                  <c:v>34525</c:v>
                </c:pt>
                <c:pt idx="1">
                  <c:v>30162</c:v>
                </c:pt>
                <c:pt idx="2">
                  <c:v>31516.5</c:v>
                </c:pt>
                <c:pt idx="3">
                  <c:v>37021.43</c:v>
                </c:pt>
                <c:pt idx="4">
                  <c:v>36665.550000000003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4-4FA1-8E34-86DCADEE88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4-4FA1-8E34-86DCADEE8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10.20'!$U$4:$Y$4</c:f>
              <c:numCache>
                <c:formatCode>#,##0</c:formatCode>
                <c:ptCount val="5"/>
                <c:pt idx="1">
                  <c:v>15283</c:v>
                </c:pt>
                <c:pt idx="2">
                  <c:v>16240</c:v>
                </c:pt>
                <c:pt idx="3">
                  <c:v>16877</c:v>
                </c:pt>
                <c:pt idx="4">
                  <c:v>17197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7-4B67-80E1-AB4D489078E0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10.20'!$U$7:$Y$7</c:f>
              <c:numCache>
                <c:formatCode>#,##0</c:formatCode>
                <c:ptCount val="5"/>
                <c:pt idx="1">
                  <c:v>11475</c:v>
                </c:pt>
                <c:pt idx="2">
                  <c:v>11952</c:v>
                </c:pt>
                <c:pt idx="3">
                  <c:v>12422</c:v>
                </c:pt>
                <c:pt idx="4">
                  <c:v>12620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7-4B67-80E1-AB4D489078E0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10.20'!$U$11:$Y$11</c:f>
              <c:numCache>
                <c:formatCode>#,##0</c:formatCode>
                <c:ptCount val="5"/>
                <c:pt idx="1">
                  <c:v>13906</c:v>
                </c:pt>
                <c:pt idx="2">
                  <c:v>14829</c:v>
                </c:pt>
                <c:pt idx="3">
                  <c:v>15401</c:v>
                </c:pt>
                <c:pt idx="4">
                  <c:v>15719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7-4B67-80E1-AB4D489078E0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10.20'!$U$12:$Y$12</c:f>
              <c:numCache>
                <c:formatCode>#,##0</c:formatCode>
                <c:ptCount val="5"/>
                <c:pt idx="1">
                  <c:v>1380</c:v>
                </c:pt>
                <c:pt idx="2">
                  <c:v>1411</c:v>
                </c:pt>
                <c:pt idx="3">
                  <c:v>1475</c:v>
                </c:pt>
                <c:pt idx="4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7-4B67-80E1-AB4D4890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1.8538713195201745E-2</c:v>
                </c:pt>
                <c:pt idx="1">
                  <c:v>7.002238420478678E-3</c:v>
                </c:pt>
                <c:pt idx="2">
                  <c:v>7.822992595993801E-2</c:v>
                </c:pt>
                <c:pt idx="3">
                  <c:v>5.5673534982494405E-3</c:v>
                </c:pt>
                <c:pt idx="4">
                  <c:v>8.0353555644837288E-2</c:v>
                </c:pt>
                <c:pt idx="5">
                  <c:v>3.5125982896171727E-2</c:v>
                </c:pt>
                <c:pt idx="6">
                  <c:v>0.10331171440050509</c:v>
                </c:pt>
                <c:pt idx="7">
                  <c:v>5.7624978476726166E-2</c:v>
                </c:pt>
                <c:pt idx="8">
                  <c:v>4.3046547666877114E-2</c:v>
                </c:pt>
                <c:pt idx="9">
                  <c:v>6.1413074671411352E-3</c:v>
                </c:pt>
                <c:pt idx="10">
                  <c:v>3.0649141938816508E-2</c:v>
                </c:pt>
                <c:pt idx="11">
                  <c:v>1.5554152556964931E-2</c:v>
                </c:pt>
                <c:pt idx="12">
                  <c:v>5.1196694025139183E-2</c:v>
                </c:pt>
                <c:pt idx="13">
                  <c:v>9.8662687252482353E-2</c:v>
                </c:pt>
                <c:pt idx="14">
                  <c:v>6.6578660391436603E-2</c:v>
                </c:pt>
                <c:pt idx="15">
                  <c:v>8.3567697870630772E-2</c:v>
                </c:pt>
                <c:pt idx="16">
                  <c:v>0.13568271824599668</c:v>
                </c:pt>
                <c:pt idx="17">
                  <c:v>1.3086150490730643E-2</c:v>
                </c:pt>
                <c:pt idx="18">
                  <c:v>4.0463754806864489E-2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B-4BEA-9C1C-61A620D377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B-4BEA-9C1C-61A620D37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8</c:v>
                </c:pt>
                <c:pt idx="1">
                  <c:v>168</c:v>
                </c:pt>
                <c:pt idx="2">
                  <c:v>551</c:v>
                </c:pt>
                <c:pt idx="3">
                  <c:v>830</c:v>
                </c:pt>
                <c:pt idx="4">
                  <c:v>1020</c:v>
                </c:pt>
                <c:pt idx="5">
                  <c:v>985</c:v>
                </c:pt>
                <c:pt idx="6">
                  <c:v>880</c:v>
                </c:pt>
                <c:pt idx="7">
                  <c:v>714</c:v>
                </c:pt>
                <c:pt idx="8">
                  <c:v>843</c:v>
                </c:pt>
                <c:pt idx="9">
                  <c:v>819</c:v>
                </c:pt>
                <c:pt idx="10">
                  <c:v>794</c:v>
                </c:pt>
                <c:pt idx="11">
                  <c:v>568</c:v>
                </c:pt>
                <c:pt idx="12">
                  <c:v>288</c:v>
                </c:pt>
                <c:pt idx="13">
                  <c:v>98</c:v>
                </c:pt>
                <c:pt idx="14">
                  <c:v>28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0-44FD-A943-EC495DAE811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16</c:v>
                </c:pt>
                <c:pt idx="1">
                  <c:v>197</c:v>
                </c:pt>
                <c:pt idx="2">
                  <c:v>577</c:v>
                </c:pt>
                <c:pt idx="3">
                  <c:v>953</c:v>
                </c:pt>
                <c:pt idx="4">
                  <c:v>928</c:v>
                </c:pt>
                <c:pt idx="5">
                  <c:v>811</c:v>
                </c:pt>
                <c:pt idx="6">
                  <c:v>807</c:v>
                </c:pt>
                <c:pt idx="7">
                  <c:v>703</c:v>
                </c:pt>
                <c:pt idx="8">
                  <c:v>952</c:v>
                </c:pt>
                <c:pt idx="9">
                  <c:v>882</c:v>
                </c:pt>
                <c:pt idx="10">
                  <c:v>866</c:v>
                </c:pt>
                <c:pt idx="11">
                  <c:v>542</c:v>
                </c:pt>
                <c:pt idx="12">
                  <c:v>204</c:v>
                </c:pt>
                <c:pt idx="13">
                  <c:v>68</c:v>
                </c:pt>
                <c:pt idx="14">
                  <c:v>30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0-44FD-A943-EC495DAE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639</c:v>
                </c:pt>
                <c:pt idx="1">
                  <c:v>597</c:v>
                </c:pt>
                <c:pt idx="2">
                  <c:v>1293</c:v>
                </c:pt>
                <c:pt idx="3">
                  <c:v>412</c:v>
                </c:pt>
                <c:pt idx="4">
                  <c:v>308</c:v>
                </c:pt>
                <c:pt idx="5">
                  <c:v>370</c:v>
                </c:pt>
                <c:pt idx="6">
                  <c:v>837</c:v>
                </c:pt>
                <c:pt idx="7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1-4BDB-84E2-8D61DA8F00FD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485</c:v>
                </c:pt>
                <c:pt idx="1">
                  <c:v>1099</c:v>
                </c:pt>
                <c:pt idx="2">
                  <c:v>228</c:v>
                </c:pt>
                <c:pt idx="3">
                  <c:v>1168</c:v>
                </c:pt>
                <c:pt idx="4">
                  <c:v>1170</c:v>
                </c:pt>
                <c:pt idx="5">
                  <c:v>708</c:v>
                </c:pt>
                <c:pt idx="6">
                  <c:v>75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1-4BDB-84E2-8D61DA8F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10.20'!$U$8:$Y$8</c:f>
              <c:numCache>
                <c:formatCode>#,##0</c:formatCode>
                <c:ptCount val="5"/>
                <c:pt idx="1">
                  <c:v>43225.01</c:v>
                </c:pt>
                <c:pt idx="2">
                  <c:v>43851</c:v>
                </c:pt>
                <c:pt idx="3">
                  <c:v>45130.77</c:v>
                </c:pt>
                <c:pt idx="4">
                  <c:v>46134.48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4EC-8AD4-31DCD8616A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4EC-8AD4-31DCD861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10.20'!$V$4:$Z$4</c:f>
              <c:numCache>
                <c:formatCode>#,##0</c:formatCode>
                <c:ptCount val="5"/>
                <c:pt idx="0">
                  <c:v>15283</c:v>
                </c:pt>
                <c:pt idx="1">
                  <c:v>16240</c:v>
                </c:pt>
                <c:pt idx="2">
                  <c:v>16877</c:v>
                </c:pt>
                <c:pt idx="3">
                  <c:v>17197</c:v>
                </c:pt>
                <c:pt idx="4">
                  <c:v>17425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2-4306-967D-A63718B3C72A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10.20'!$V$7:$Z$7</c:f>
              <c:numCache>
                <c:formatCode>#,##0</c:formatCode>
                <c:ptCount val="5"/>
                <c:pt idx="0">
                  <c:v>11475</c:v>
                </c:pt>
                <c:pt idx="1">
                  <c:v>11952</c:v>
                </c:pt>
                <c:pt idx="2">
                  <c:v>12422</c:v>
                </c:pt>
                <c:pt idx="3">
                  <c:v>12620</c:v>
                </c:pt>
                <c:pt idx="4">
                  <c:v>12918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306-967D-A63718B3C72A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10.20'!$V$11:$Z$11</c:f>
              <c:numCache>
                <c:formatCode>#,##0</c:formatCode>
                <c:ptCount val="5"/>
                <c:pt idx="0">
                  <c:v>13906</c:v>
                </c:pt>
                <c:pt idx="1">
                  <c:v>14829</c:v>
                </c:pt>
                <c:pt idx="2">
                  <c:v>15401</c:v>
                </c:pt>
                <c:pt idx="3">
                  <c:v>15719</c:v>
                </c:pt>
                <c:pt idx="4">
                  <c:v>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2-4306-967D-A63718B3C72A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10.20'!$V$12:$Z$12</c:f>
              <c:numCache>
                <c:formatCode>#,##0</c:formatCode>
                <c:ptCount val="5"/>
                <c:pt idx="0">
                  <c:v>1380</c:v>
                </c:pt>
                <c:pt idx="1">
                  <c:v>1411</c:v>
                </c:pt>
                <c:pt idx="2">
                  <c:v>1475</c:v>
                </c:pt>
                <c:pt idx="3">
                  <c:v>1480</c:v>
                </c:pt>
                <c:pt idx="4">
                  <c:v>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2-4306-967D-A63718B3C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1.8538713195201745E-2</c:v>
                </c:pt>
                <c:pt idx="1">
                  <c:v>7.002238420478678E-3</c:v>
                </c:pt>
                <c:pt idx="2">
                  <c:v>7.822992595993801E-2</c:v>
                </c:pt>
                <c:pt idx="3">
                  <c:v>5.5673534982494405E-3</c:v>
                </c:pt>
                <c:pt idx="4">
                  <c:v>8.0353555644837288E-2</c:v>
                </c:pt>
                <c:pt idx="5">
                  <c:v>3.5125982896171727E-2</c:v>
                </c:pt>
                <c:pt idx="6">
                  <c:v>0.10331171440050509</c:v>
                </c:pt>
                <c:pt idx="7">
                  <c:v>5.7624978476726166E-2</c:v>
                </c:pt>
                <c:pt idx="8">
                  <c:v>4.3046547666877114E-2</c:v>
                </c:pt>
                <c:pt idx="9">
                  <c:v>6.1413074671411352E-3</c:v>
                </c:pt>
                <c:pt idx="10">
                  <c:v>3.0649141938816508E-2</c:v>
                </c:pt>
                <c:pt idx="11">
                  <c:v>1.5554152556964931E-2</c:v>
                </c:pt>
                <c:pt idx="12">
                  <c:v>5.1196694025139183E-2</c:v>
                </c:pt>
                <c:pt idx="13">
                  <c:v>9.8662687252482353E-2</c:v>
                </c:pt>
                <c:pt idx="14">
                  <c:v>6.6578660391436603E-2</c:v>
                </c:pt>
                <c:pt idx="15">
                  <c:v>8.3567697870630772E-2</c:v>
                </c:pt>
                <c:pt idx="16">
                  <c:v>0.13568271824599668</c:v>
                </c:pt>
                <c:pt idx="17">
                  <c:v>1.3086150490730643E-2</c:v>
                </c:pt>
                <c:pt idx="18">
                  <c:v>4.0463754806864489E-2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F-4FFA-B1EA-F0B82DB83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F-4FFA-B1EA-F0B82DB83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10.20'!$Z$44:$Z$60</c:f>
              <c:numCache>
                <c:formatCode>#,##0</c:formatCode>
                <c:ptCount val="17"/>
                <c:pt idx="0">
                  <c:v>9</c:v>
                </c:pt>
                <c:pt idx="1">
                  <c:v>176</c:v>
                </c:pt>
                <c:pt idx="2">
                  <c:v>548</c:v>
                </c:pt>
                <c:pt idx="3">
                  <c:v>846</c:v>
                </c:pt>
                <c:pt idx="4">
                  <c:v>1088</c:v>
                </c:pt>
                <c:pt idx="5">
                  <c:v>994</c:v>
                </c:pt>
                <c:pt idx="6">
                  <c:v>888</c:v>
                </c:pt>
                <c:pt idx="7">
                  <c:v>781</c:v>
                </c:pt>
                <c:pt idx="8">
                  <c:v>762</c:v>
                </c:pt>
                <c:pt idx="9">
                  <c:v>813</c:v>
                </c:pt>
                <c:pt idx="10">
                  <c:v>809</c:v>
                </c:pt>
                <c:pt idx="11">
                  <c:v>639</c:v>
                </c:pt>
                <c:pt idx="12">
                  <c:v>299</c:v>
                </c:pt>
                <c:pt idx="13">
                  <c:v>103</c:v>
                </c:pt>
                <c:pt idx="14">
                  <c:v>47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D-498C-BFC9-ECF7DEB2090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10.20'!$Z$63:$Z$79</c:f>
              <c:numCache>
                <c:formatCode>#,##0</c:formatCode>
                <c:ptCount val="17"/>
                <c:pt idx="0">
                  <c:v>20</c:v>
                </c:pt>
                <c:pt idx="1">
                  <c:v>208</c:v>
                </c:pt>
                <c:pt idx="2">
                  <c:v>526</c:v>
                </c:pt>
                <c:pt idx="3">
                  <c:v>916</c:v>
                </c:pt>
                <c:pt idx="4">
                  <c:v>947</c:v>
                </c:pt>
                <c:pt idx="5">
                  <c:v>772</c:v>
                </c:pt>
                <c:pt idx="6">
                  <c:v>823</c:v>
                </c:pt>
                <c:pt idx="7">
                  <c:v>749</c:v>
                </c:pt>
                <c:pt idx="8">
                  <c:v>884</c:v>
                </c:pt>
                <c:pt idx="9">
                  <c:v>909</c:v>
                </c:pt>
                <c:pt idx="10">
                  <c:v>875</c:v>
                </c:pt>
                <c:pt idx="11">
                  <c:v>570</c:v>
                </c:pt>
                <c:pt idx="12">
                  <c:v>248</c:v>
                </c:pt>
                <c:pt idx="13">
                  <c:v>86</c:v>
                </c:pt>
                <c:pt idx="14">
                  <c:v>24</c:v>
                </c:pt>
                <c:pt idx="15">
                  <c:v>12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98C-BFC9-ECF7DEB20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10.20'!$Z$83:$Z$90</c:f>
              <c:numCache>
                <c:formatCode>#,##0</c:formatCode>
                <c:ptCount val="8"/>
                <c:pt idx="0">
                  <c:v>654</c:v>
                </c:pt>
                <c:pt idx="1">
                  <c:v>589</c:v>
                </c:pt>
                <c:pt idx="2">
                  <c:v>1322</c:v>
                </c:pt>
                <c:pt idx="3">
                  <c:v>414</c:v>
                </c:pt>
                <c:pt idx="4">
                  <c:v>317</c:v>
                </c:pt>
                <c:pt idx="5">
                  <c:v>371</c:v>
                </c:pt>
                <c:pt idx="6">
                  <c:v>846</c:v>
                </c:pt>
                <c:pt idx="7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484-89B0-67A77B4EB02F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10.20'!$Z$93:$Z$100</c:f>
              <c:numCache>
                <c:formatCode>#,##0</c:formatCode>
                <c:ptCount val="8"/>
                <c:pt idx="0">
                  <c:v>499</c:v>
                </c:pt>
                <c:pt idx="1">
                  <c:v>1141</c:v>
                </c:pt>
                <c:pt idx="2">
                  <c:v>262</c:v>
                </c:pt>
                <c:pt idx="3">
                  <c:v>1186</c:v>
                </c:pt>
                <c:pt idx="4">
                  <c:v>1159</c:v>
                </c:pt>
                <c:pt idx="5">
                  <c:v>716</c:v>
                </c:pt>
                <c:pt idx="6">
                  <c:v>63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484-89B0-67A77B4E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2.2989066770792658E-2</c:v>
                </c:pt>
                <c:pt idx="1">
                  <c:v>7.6142131979695434E-3</c:v>
                </c:pt>
                <c:pt idx="2">
                  <c:v>4.2756735650136664E-2</c:v>
                </c:pt>
                <c:pt idx="3">
                  <c:v>4.1487700117141743E-3</c:v>
                </c:pt>
                <c:pt idx="4">
                  <c:v>3.0993752440452948E-2</c:v>
                </c:pt>
                <c:pt idx="5">
                  <c:v>2.328192112456072E-2</c:v>
                </c:pt>
                <c:pt idx="6">
                  <c:v>6.6575556423272161E-2</c:v>
                </c:pt>
                <c:pt idx="7">
                  <c:v>0.13969152674736432</c:v>
                </c:pt>
                <c:pt idx="8">
                  <c:v>1.7571261226083563E-2</c:v>
                </c:pt>
                <c:pt idx="9">
                  <c:v>2.3037875829754001E-2</c:v>
                </c:pt>
                <c:pt idx="10">
                  <c:v>3.5142522452167126E-2</c:v>
                </c:pt>
                <c:pt idx="11">
                  <c:v>1.8254588051542366E-2</c:v>
                </c:pt>
                <c:pt idx="12">
                  <c:v>0.11177274502147598</c:v>
                </c:pt>
                <c:pt idx="13">
                  <c:v>9.9424053104256144E-2</c:v>
                </c:pt>
                <c:pt idx="14">
                  <c:v>5.7057789925810232E-2</c:v>
                </c:pt>
                <c:pt idx="15">
                  <c:v>9.4250292854353768E-2</c:v>
                </c:pt>
                <c:pt idx="16">
                  <c:v>0.11826434986333463</c:v>
                </c:pt>
                <c:pt idx="17">
                  <c:v>2.7869972666926982E-2</c:v>
                </c:pt>
                <c:pt idx="18">
                  <c:v>2.8992581023037877E-2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F-4286-BD7A-4C7B9E0CA4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F-4286-BD7A-4C7B9E0C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10.2'!$V$8:$Z$8</c:f>
              <c:numCache>
                <c:formatCode>#,##0</c:formatCode>
                <c:ptCount val="5"/>
                <c:pt idx="0">
                  <c:v>43757</c:v>
                </c:pt>
                <c:pt idx="1">
                  <c:v>44583.45</c:v>
                </c:pt>
                <c:pt idx="2">
                  <c:v>45365</c:v>
                </c:pt>
                <c:pt idx="3">
                  <c:v>46969</c:v>
                </c:pt>
                <c:pt idx="4">
                  <c:v>47287.45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3-4EC7-BB70-A8DB688F0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3-4EC7-BB70-A8DB688F0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10.20'!$V$8:$Z$8</c:f>
              <c:numCache>
                <c:formatCode>#,##0</c:formatCode>
                <c:ptCount val="5"/>
                <c:pt idx="0">
                  <c:v>43225.01</c:v>
                </c:pt>
                <c:pt idx="1">
                  <c:v>43851</c:v>
                </c:pt>
                <c:pt idx="2">
                  <c:v>45130.77</c:v>
                </c:pt>
                <c:pt idx="3">
                  <c:v>46134.48</c:v>
                </c:pt>
                <c:pt idx="4">
                  <c:v>46552.46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0-412E-ABD9-48D1ECF73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0-412E-ABD9-48D1ECF7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10.21'!$U$4:$Y$4</c:f>
              <c:numCache>
                <c:formatCode>#,##0</c:formatCode>
                <c:ptCount val="5"/>
                <c:pt idx="1">
                  <c:v>2367</c:v>
                </c:pt>
                <c:pt idx="2">
                  <c:v>2760</c:v>
                </c:pt>
                <c:pt idx="3">
                  <c:v>3267</c:v>
                </c:pt>
                <c:pt idx="4">
                  <c:v>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0-4737-8C67-1205FC0EF845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10.21'!$U$7:$Y$7</c:f>
              <c:numCache>
                <c:formatCode>#,##0</c:formatCode>
                <c:ptCount val="5"/>
                <c:pt idx="1">
                  <c:v>1537</c:v>
                </c:pt>
                <c:pt idx="2">
                  <c:v>1766</c:v>
                </c:pt>
                <c:pt idx="3">
                  <c:v>2064</c:v>
                </c:pt>
                <c:pt idx="4">
                  <c:v>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0-4737-8C67-1205FC0EF845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10.21'!$U$11:$Y$11</c:f>
              <c:numCache>
                <c:formatCode>#,##0</c:formatCode>
                <c:ptCount val="5"/>
                <c:pt idx="1">
                  <c:v>1822</c:v>
                </c:pt>
                <c:pt idx="2">
                  <c:v>2151</c:v>
                </c:pt>
                <c:pt idx="3">
                  <c:v>2481</c:v>
                </c:pt>
                <c:pt idx="4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0-4737-8C67-1205FC0EF845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10.21'!$U$12:$Y$12</c:f>
              <c:numCache>
                <c:formatCode>#,##0</c:formatCode>
                <c:ptCount val="5"/>
                <c:pt idx="1">
                  <c:v>544</c:v>
                </c:pt>
                <c:pt idx="2">
                  <c:v>609</c:v>
                </c:pt>
                <c:pt idx="3">
                  <c:v>787</c:v>
                </c:pt>
                <c:pt idx="4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0-4737-8C67-1205FC0E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0.26876590330788802</c:v>
                </c:pt>
                <c:pt idx="1">
                  <c:v>8.5877862595419852E-3</c:v>
                </c:pt>
                <c:pt idx="2">
                  <c:v>7.9834605597964375E-2</c:v>
                </c:pt>
                <c:pt idx="3">
                  <c:v>3.1806615776081423E-3</c:v>
                </c:pt>
                <c:pt idx="4">
                  <c:v>4.1666666666666664E-2</c:v>
                </c:pt>
                <c:pt idx="5">
                  <c:v>3.0852417302798984E-2</c:v>
                </c:pt>
                <c:pt idx="6">
                  <c:v>6.7111959287531803E-2</c:v>
                </c:pt>
                <c:pt idx="7">
                  <c:v>2.6717557251908396E-2</c:v>
                </c:pt>
                <c:pt idx="8">
                  <c:v>3.2760814249363869E-2</c:v>
                </c:pt>
                <c:pt idx="9">
                  <c:v>9.5419847328244271E-4</c:v>
                </c:pt>
                <c:pt idx="10">
                  <c:v>1.2722646310432569E-2</c:v>
                </c:pt>
                <c:pt idx="11">
                  <c:v>1.2086513994910942E-2</c:v>
                </c:pt>
                <c:pt idx="12">
                  <c:v>2.7989821882951654E-2</c:v>
                </c:pt>
                <c:pt idx="13">
                  <c:v>4.8027989821882951E-2</c:v>
                </c:pt>
                <c:pt idx="14">
                  <c:v>3.0216284987277353E-2</c:v>
                </c:pt>
                <c:pt idx="15">
                  <c:v>6.2340966921119595E-2</c:v>
                </c:pt>
                <c:pt idx="16">
                  <c:v>7.061068702290077E-2</c:v>
                </c:pt>
                <c:pt idx="17">
                  <c:v>7.3155216284987281E-3</c:v>
                </c:pt>
                <c:pt idx="18">
                  <c:v>2.6399491094147583E-2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3-43CC-B182-0BE5DF947B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3-43CC-B182-0BE5DF94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3</c:v>
                </c:pt>
                <c:pt idx="1">
                  <c:v>28</c:v>
                </c:pt>
                <c:pt idx="2">
                  <c:v>137</c:v>
                </c:pt>
                <c:pt idx="3">
                  <c:v>154</c:v>
                </c:pt>
                <c:pt idx="4">
                  <c:v>176</c:v>
                </c:pt>
                <c:pt idx="5">
                  <c:v>134</c:v>
                </c:pt>
                <c:pt idx="6">
                  <c:v>123</c:v>
                </c:pt>
                <c:pt idx="7">
                  <c:v>113</c:v>
                </c:pt>
                <c:pt idx="8">
                  <c:v>138</c:v>
                </c:pt>
                <c:pt idx="9">
                  <c:v>164</c:v>
                </c:pt>
                <c:pt idx="10">
                  <c:v>165</c:v>
                </c:pt>
                <c:pt idx="11">
                  <c:v>145</c:v>
                </c:pt>
                <c:pt idx="12">
                  <c:v>105</c:v>
                </c:pt>
                <c:pt idx="13">
                  <c:v>38</c:v>
                </c:pt>
                <c:pt idx="14">
                  <c:v>14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7-4555-ABD4-0E88DFE9DBEE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72</c:v>
                </c:pt>
                <c:pt idx="3">
                  <c:v>87</c:v>
                </c:pt>
                <c:pt idx="4">
                  <c:v>108</c:v>
                </c:pt>
                <c:pt idx="5">
                  <c:v>102</c:v>
                </c:pt>
                <c:pt idx="6">
                  <c:v>85</c:v>
                </c:pt>
                <c:pt idx="7">
                  <c:v>118</c:v>
                </c:pt>
                <c:pt idx="8">
                  <c:v>125</c:v>
                </c:pt>
                <c:pt idx="9">
                  <c:v>135</c:v>
                </c:pt>
                <c:pt idx="10">
                  <c:v>145</c:v>
                </c:pt>
                <c:pt idx="11">
                  <c:v>141</c:v>
                </c:pt>
                <c:pt idx="12">
                  <c:v>60</c:v>
                </c:pt>
                <c:pt idx="13">
                  <c:v>12</c:v>
                </c:pt>
                <c:pt idx="14">
                  <c:v>16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7-4555-ABD4-0E88DFE9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92</c:v>
                </c:pt>
                <c:pt idx="1">
                  <c:v>36</c:v>
                </c:pt>
                <c:pt idx="2">
                  <c:v>149</c:v>
                </c:pt>
                <c:pt idx="3">
                  <c:v>32</c:v>
                </c:pt>
                <c:pt idx="4">
                  <c:v>20</c:v>
                </c:pt>
                <c:pt idx="5">
                  <c:v>32</c:v>
                </c:pt>
                <c:pt idx="6">
                  <c:v>114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2-4ABF-B208-9F6FEAD1EE36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44</c:v>
                </c:pt>
                <c:pt idx="1">
                  <c:v>121</c:v>
                </c:pt>
                <c:pt idx="2">
                  <c:v>40</c:v>
                </c:pt>
                <c:pt idx="3">
                  <c:v>104</c:v>
                </c:pt>
                <c:pt idx="4">
                  <c:v>101</c:v>
                </c:pt>
                <c:pt idx="5">
                  <c:v>74</c:v>
                </c:pt>
                <c:pt idx="6">
                  <c:v>6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2-4ABF-B208-9F6FEAD1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10.21'!$U$8:$Y$8</c:f>
              <c:numCache>
                <c:formatCode>#,##0</c:formatCode>
                <c:ptCount val="5"/>
                <c:pt idx="1">
                  <c:v>26519.69</c:v>
                </c:pt>
                <c:pt idx="2">
                  <c:v>25830.240000000002</c:v>
                </c:pt>
                <c:pt idx="3">
                  <c:v>28041.51</c:v>
                </c:pt>
                <c:pt idx="4">
                  <c:v>29962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A-4FE1-9BFE-FF4AC24DC4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A-4FE1-9BFE-FF4AC24D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10.21'!$V$4:$Z$4</c:f>
              <c:numCache>
                <c:formatCode>#,##0</c:formatCode>
                <c:ptCount val="5"/>
                <c:pt idx="0">
                  <c:v>2367</c:v>
                </c:pt>
                <c:pt idx="1">
                  <c:v>2760</c:v>
                </c:pt>
                <c:pt idx="2">
                  <c:v>3267</c:v>
                </c:pt>
                <c:pt idx="3">
                  <c:v>2883</c:v>
                </c:pt>
                <c:pt idx="4">
                  <c:v>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B-4F74-8802-611913260FB0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10.21'!$V$7:$Z$7</c:f>
              <c:numCache>
                <c:formatCode>#,##0</c:formatCode>
                <c:ptCount val="5"/>
                <c:pt idx="0">
                  <c:v>1537</c:v>
                </c:pt>
                <c:pt idx="1">
                  <c:v>1766</c:v>
                </c:pt>
                <c:pt idx="2">
                  <c:v>2064</c:v>
                </c:pt>
                <c:pt idx="3">
                  <c:v>1858</c:v>
                </c:pt>
                <c:pt idx="4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B-4F74-8802-611913260FB0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10.21'!$V$11:$Z$11</c:f>
              <c:numCache>
                <c:formatCode>#,##0</c:formatCode>
                <c:ptCount val="5"/>
                <c:pt idx="0">
                  <c:v>1822</c:v>
                </c:pt>
                <c:pt idx="1">
                  <c:v>2151</c:v>
                </c:pt>
                <c:pt idx="2">
                  <c:v>2481</c:v>
                </c:pt>
                <c:pt idx="3">
                  <c:v>2283</c:v>
                </c:pt>
                <c:pt idx="4">
                  <c:v>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B-4F74-8802-611913260FB0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10.21'!$V$12:$Z$12</c:f>
              <c:numCache>
                <c:formatCode>#,##0</c:formatCode>
                <c:ptCount val="5"/>
                <c:pt idx="0">
                  <c:v>544</c:v>
                </c:pt>
                <c:pt idx="1">
                  <c:v>609</c:v>
                </c:pt>
                <c:pt idx="2">
                  <c:v>787</c:v>
                </c:pt>
                <c:pt idx="3">
                  <c:v>608</c:v>
                </c:pt>
                <c:pt idx="4">
                  <c:v>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B-4F74-8802-61191326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0.26876590330788802</c:v>
                </c:pt>
                <c:pt idx="1">
                  <c:v>8.5877862595419852E-3</c:v>
                </c:pt>
                <c:pt idx="2">
                  <c:v>7.9834605597964375E-2</c:v>
                </c:pt>
                <c:pt idx="3">
                  <c:v>3.1806615776081423E-3</c:v>
                </c:pt>
                <c:pt idx="4">
                  <c:v>4.1666666666666664E-2</c:v>
                </c:pt>
                <c:pt idx="5">
                  <c:v>3.0852417302798984E-2</c:v>
                </c:pt>
                <c:pt idx="6">
                  <c:v>6.7111959287531803E-2</c:v>
                </c:pt>
                <c:pt idx="7">
                  <c:v>2.6717557251908396E-2</c:v>
                </c:pt>
                <c:pt idx="8">
                  <c:v>3.2760814249363869E-2</c:v>
                </c:pt>
                <c:pt idx="9">
                  <c:v>9.5419847328244271E-4</c:v>
                </c:pt>
                <c:pt idx="10">
                  <c:v>1.2722646310432569E-2</c:v>
                </c:pt>
                <c:pt idx="11">
                  <c:v>1.2086513994910942E-2</c:v>
                </c:pt>
                <c:pt idx="12">
                  <c:v>2.7989821882951654E-2</c:v>
                </c:pt>
                <c:pt idx="13">
                  <c:v>4.8027989821882951E-2</c:v>
                </c:pt>
                <c:pt idx="14">
                  <c:v>3.0216284987277353E-2</c:v>
                </c:pt>
                <c:pt idx="15">
                  <c:v>6.2340966921119595E-2</c:v>
                </c:pt>
                <c:pt idx="16">
                  <c:v>7.061068702290077E-2</c:v>
                </c:pt>
                <c:pt idx="17">
                  <c:v>7.3155216284987281E-3</c:v>
                </c:pt>
                <c:pt idx="18">
                  <c:v>2.6399491094147583E-2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8-460A-9274-5854D0AA14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8-460A-9274-5854D0AA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10.21'!$Z$44:$Z$60</c:f>
              <c:numCache>
                <c:formatCode>#,##0</c:formatCode>
                <c:ptCount val="17"/>
                <c:pt idx="0">
                  <c:v>0</c:v>
                </c:pt>
                <c:pt idx="1">
                  <c:v>38</c:v>
                </c:pt>
                <c:pt idx="2">
                  <c:v>101</c:v>
                </c:pt>
                <c:pt idx="3">
                  <c:v>174</c:v>
                </c:pt>
                <c:pt idx="4">
                  <c:v>146</c:v>
                </c:pt>
                <c:pt idx="5">
                  <c:v>161</c:v>
                </c:pt>
                <c:pt idx="6">
                  <c:v>137</c:v>
                </c:pt>
                <c:pt idx="7">
                  <c:v>148</c:v>
                </c:pt>
                <c:pt idx="8">
                  <c:v>142</c:v>
                </c:pt>
                <c:pt idx="9">
                  <c:v>172</c:v>
                </c:pt>
                <c:pt idx="10">
                  <c:v>169</c:v>
                </c:pt>
                <c:pt idx="11">
                  <c:v>171</c:v>
                </c:pt>
                <c:pt idx="12">
                  <c:v>117</c:v>
                </c:pt>
                <c:pt idx="13">
                  <c:v>47</c:v>
                </c:pt>
                <c:pt idx="14">
                  <c:v>27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ACE-8BA7-EA82AE67EE01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10.21'!$Z$63:$Z$79</c:f>
              <c:numCache>
                <c:formatCode>#,##0</c:formatCode>
                <c:ptCount val="17"/>
                <c:pt idx="0">
                  <c:v>4</c:v>
                </c:pt>
                <c:pt idx="1">
                  <c:v>39</c:v>
                </c:pt>
                <c:pt idx="2">
                  <c:v>71</c:v>
                </c:pt>
                <c:pt idx="3">
                  <c:v>105</c:v>
                </c:pt>
                <c:pt idx="4">
                  <c:v>112</c:v>
                </c:pt>
                <c:pt idx="5">
                  <c:v>102</c:v>
                </c:pt>
                <c:pt idx="6">
                  <c:v>102</c:v>
                </c:pt>
                <c:pt idx="7">
                  <c:v>152</c:v>
                </c:pt>
                <c:pt idx="8">
                  <c:v>122</c:v>
                </c:pt>
                <c:pt idx="9">
                  <c:v>145</c:v>
                </c:pt>
                <c:pt idx="10">
                  <c:v>147</c:v>
                </c:pt>
                <c:pt idx="11">
                  <c:v>150</c:v>
                </c:pt>
                <c:pt idx="12">
                  <c:v>73</c:v>
                </c:pt>
                <c:pt idx="13">
                  <c:v>18</c:v>
                </c:pt>
                <c:pt idx="14">
                  <c:v>21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5-4ACE-8BA7-EA82AE67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10.21'!$Z$83:$Z$90</c:f>
              <c:numCache>
                <c:formatCode>#,##0</c:formatCode>
                <c:ptCount val="8"/>
                <c:pt idx="0">
                  <c:v>111</c:v>
                </c:pt>
                <c:pt idx="1">
                  <c:v>32</c:v>
                </c:pt>
                <c:pt idx="2">
                  <c:v>169</c:v>
                </c:pt>
                <c:pt idx="3">
                  <c:v>30</c:v>
                </c:pt>
                <c:pt idx="4">
                  <c:v>19</c:v>
                </c:pt>
                <c:pt idx="5">
                  <c:v>32</c:v>
                </c:pt>
                <c:pt idx="6">
                  <c:v>127</c:v>
                </c:pt>
                <c:pt idx="7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6-49C5-A978-05B009BAE727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10.21'!$Z$93:$Z$100</c:f>
              <c:numCache>
                <c:formatCode>#,##0</c:formatCode>
                <c:ptCount val="8"/>
                <c:pt idx="0">
                  <c:v>49</c:v>
                </c:pt>
                <c:pt idx="1">
                  <c:v>120</c:v>
                </c:pt>
                <c:pt idx="2">
                  <c:v>44</c:v>
                </c:pt>
                <c:pt idx="3">
                  <c:v>123</c:v>
                </c:pt>
                <c:pt idx="4">
                  <c:v>119</c:v>
                </c:pt>
                <c:pt idx="5">
                  <c:v>91</c:v>
                </c:pt>
                <c:pt idx="6">
                  <c:v>3</c:v>
                </c:pt>
                <c:pt idx="7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6-49C5-A978-05B009BA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10.3'!$U$4:$Y$4</c:f>
              <c:numCache>
                <c:formatCode>#,##0</c:formatCode>
                <c:ptCount val="5"/>
                <c:pt idx="1">
                  <c:v>6621</c:v>
                </c:pt>
                <c:pt idx="2">
                  <c:v>6491</c:v>
                </c:pt>
                <c:pt idx="3">
                  <c:v>6339</c:v>
                </c:pt>
                <c:pt idx="4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4-4B23-A151-6B291A5834F2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10.3'!$U$7:$Y$7</c:f>
              <c:numCache>
                <c:formatCode>#,##0</c:formatCode>
                <c:ptCount val="5"/>
                <c:pt idx="1">
                  <c:v>4859</c:v>
                </c:pt>
                <c:pt idx="2">
                  <c:v>4888</c:v>
                </c:pt>
                <c:pt idx="3">
                  <c:v>4662</c:v>
                </c:pt>
                <c:pt idx="4">
                  <c:v>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4-4B23-A151-6B291A5834F2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10.3'!$U$11:$Y$11</c:f>
              <c:numCache>
                <c:formatCode>#,##0</c:formatCode>
                <c:ptCount val="5"/>
                <c:pt idx="1">
                  <c:v>5793</c:v>
                </c:pt>
                <c:pt idx="2">
                  <c:v>5628</c:v>
                </c:pt>
                <c:pt idx="3">
                  <c:v>5411</c:v>
                </c:pt>
                <c:pt idx="4">
                  <c:v>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4-4B23-A151-6B291A5834F2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10.3'!$U$12:$Y$12</c:f>
              <c:numCache>
                <c:formatCode>#,##0</c:formatCode>
                <c:ptCount val="5"/>
                <c:pt idx="1">
                  <c:v>827</c:v>
                </c:pt>
                <c:pt idx="2">
                  <c:v>863</c:v>
                </c:pt>
                <c:pt idx="3">
                  <c:v>927</c:v>
                </c:pt>
                <c:pt idx="4">
                  <c:v>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4-4B23-A151-6B291A583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10.21'!$V$8:$Z$8</c:f>
              <c:numCache>
                <c:formatCode>#,##0</c:formatCode>
                <c:ptCount val="5"/>
                <c:pt idx="0">
                  <c:v>26519.69</c:v>
                </c:pt>
                <c:pt idx="1">
                  <c:v>25830.240000000002</c:v>
                </c:pt>
                <c:pt idx="2">
                  <c:v>28041.51</c:v>
                </c:pt>
                <c:pt idx="3">
                  <c:v>29962</c:v>
                </c:pt>
                <c:pt idx="4">
                  <c:v>26766.02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C-4EA7-9995-4F1F7C9FFE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C-4EA7-9995-4F1F7C9F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10.22'!$U$4:$Y$4</c:f>
              <c:numCache>
                <c:formatCode>#,##0</c:formatCode>
                <c:ptCount val="5"/>
                <c:pt idx="1">
                  <c:v>4077</c:v>
                </c:pt>
                <c:pt idx="2">
                  <c:v>5213</c:v>
                </c:pt>
                <c:pt idx="3">
                  <c:v>5946</c:v>
                </c:pt>
                <c:pt idx="4">
                  <c:v>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8-45CF-A0A6-87C5BA8BCF3E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10.22'!$U$7:$Y$7</c:f>
              <c:numCache>
                <c:formatCode>#,##0</c:formatCode>
                <c:ptCount val="5"/>
                <c:pt idx="1">
                  <c:v>2790</c:v>
                </c:pt>
                <c:pt idx="2">
                  <c:v>3530</c:v>
                </c:pt>
                <c:pt idx="3">
                  <c:v>4065</c:v>
                </c:pt>
                <c:pt idx="4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8-45CF-A0A6-87C5BA8BCF3E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10.22'!$U$11:$Y$11</c:f>
              <c:numCache>
                <c:formatCode>#,##0</c:formatCode>
                <c:ptCount val="5"/>
                <c:pt idx="1">
                  <c:v>3292</c:v>
                </c:pt>
                <c:pt idx="2">
                  <c:v>4165</c:v>
                </c:pt>
                <c:pt idx="3">
                  <c:v>4702</c:v>
                </c:pt>
                <c:pt idx="4">
                  <c:v>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5CF-A0A6-87C5BA8BCF3E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10.22'!$U$12:$Y$12</c:f>
              <c:numCache>
                <c:formatCode>#,##0</c:formatCode>
                <c:ptCount val="5"/>
                <c:pt idx="1">
                  <c:v>791</c:v>
                </c:pt>
                <c:pt idx="2">
                  <c:v>1048</c:v>
                </c:pt>
                <c:pt idx="3">
                  <c:v>1247</c:v>
                </c:pt>
                <c:pt idx="4">
                  <c:v>1180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5CF-A0A6-87C5BA8B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0.16902515723270439</c:v>
                </c:pt>
                <c:pt idx="1">
                  <c:v>4.5597484276729558E-3</c:v>
                </c:pt>
                <c:pt idx="2">
                  <c:v>7.2955974842767293E-2</c:v>
                </c:pt>
                <c:pt idx="3">
                  <c:v>5.6603773584905656E-3</c:v>
                </c:pt>
                <c:pt idx="4">
                  <c:v>6.6823899371069181E-2</c:v>
                </c:pt>
                <c:pt idx="5">
                  <c:v>3.8364779874213835E-2</c:v>
                </c:pt>
                <c:pt idx="6">
                  <c:v>6.9968553459119495E-2</c:v>
                </c:pt>
                <c:pt idx="7">
                  <c:v>5.8805031446540881E-2</c:v>
                </c:pt>
                <c:pt idx="8">
                  <c:v>3.6320754716981131E-2</c:v>
                </c:pt>
                <c:pt idx="9">
                  <c:v>4.7169811320754715E-3</c:v>
                </c:pt>
                <c:pt idx="10">
                  <c:v>2.2955974842767294E-2</c:v>
                </c:pt>
                <c:pt idx="11">
                  <c:v>2.1855345911949684E-2</c:v>
                </c:pt>
                <c:pt idx="12">
                  <c:v>3.0974842767295598E-2</c:v>
                </c:pt>
                <c:pt idx="13">
                  <c:v>5.0157232704402518E-2</c:v>
                </c:pt>
                <c:pt idx="14">
                  <c:v>3.0817610062893082E-2</c:v>
                </c:pt>
                <c:pt idx="15">
                  <c:v>6.1949685534591195E-2</c:v>
                </c:pt>
                <c:pt idx="16">
                  <c:v>8.4591194968553454E-2</c:v>
                </c:pt>
                <c:pt idx="17">
                  <c:v>2.1069182389937106E-2</c:v>
                </c:pt>
                <c:pt idx="18">
                  <c:v>2.578616352201258E-2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A-49DF-9A7C-AD4935FF14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A-49DF-9A7C-AD4935FF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12</c:v>
                </c:pt>
                <c:pt idx="1">
                  <c:v>126</c:v>
                </c:pt>
                <c:pt idx="2">
                  <c:v>234</c:v>
                </c:pt>
                <c:pt idx="3">
                  <c:v>293</c:v>
                </c:pt>
                <c:pt idx="4">
                  <c:v>273</c:v>
                </c:pt>
                <c:pt idx="5">
                  <c:v>255</c:v>
                </c:pt>
                <c:pt idx="6">
                  <c:v>219</c:v>
                </c:pt>
                <c:pt idx="7">
                  <c:v>265</c:v>
                </c:pt>
                <c:pt idx="8">
                  <c:v>317</c:v>
                </c:pt>
                <c:pt idx="9">
                  <c:v>352</c:v>
                </c:pt>
                <c:pt idx="10">
                  <c:v>311</c:v>
                </c:pt>
                <c:pt idx="11">
                  <c:v>260</c:v>
                </c:pt>
                <c:pt idx="12">
                  <c:v>130</c:v>
                </c:pt>
                <c:pt idx="13">
                  <c:v>73</c:v>
                </c:pt>
                <c:pt idx="14">
                  <c:v>32</c:v>
                </c:pt>
                <c:pt idx="15">
                  <c:v>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0-4429-B499-CB89EC360F81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12</c:v>
                </c:pt>
                <c:pt idx="1">
                  <c:v>106</c:v>
                </c:pt>
                <c:pt idx="2">
                  <c:v>204</c:v>
                </c:pt>
                <c:pt idx="3">
                  <c:v>238</c:v>
                </c:pt>
                <c:pt idx="4">
                  <c:v>247</c:v>
                </c:pt>
                <c:pt idx="5">
                  <c:v>222</c:v>
                </c:pt>
                <c:pt idx="6">
                  <c:v>230</c:v>
                </c:pt>
                <c:pt idx="7">
                  <c:v>305</c:v>
                </c:pt>
                <c:pt idx="8">
                  <c:v>324</c:v>
                </c:pt>
                <c:pt idx="9">
                  <c:v>328</c:v>
                </c:pt>
                <c:pt idx="10">
                  <c:v>243</c:v>
                </c:pt>
                <c:pt idx="11">
                  <c:v>189</c:v>
                </c:pt>
                <c:pt idx="12">
                  <c:v>101</c:v>
                </c:pt>
                <c:pt idx="13">
                  <c:v>63</c:v>
                </c:pt>
                <c:pt idx="14">
                  <c:v>30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0-4429-B499-CB89EC36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190</c:v>
                </c:pt>
                <c:pt idx="1">
                  <c:v>136</c:v>
                </c:pt>
                <c:pt idx="2">
                  <c:v>417</c:v>
                </c:pt>
                <c:pt idx="3">
                  <c:v>78</c:v>
                </c:pt>
                <c:pt idx="4">
                  <c:v>41</c:v>
                </c:pt>
                <c:pt idx="5">
                  <c:v>95</c:v>
                </c:pt>
                <c:pt idx="6">
                  <c:v>241</c:v>
                </c:pt>
                <c:pt idx="7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5-4C3D-8872-3BD59CFF2151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120</c:v>
                </c:pt>
                <c:pt idx="1">
                  <c:v>288</c:v>
                </c:pt>
                <c:pt idx="2">
                  <c:v>75</c:v>
                </c:pt>
                <c:pt idx="3">
                  <c:v>296</c:v>
                </c:pt>
                <c:pt idx="4">
                  <c:v>334</c:v>
                </c:pt>
                <c:pt idx="5">
                  <c:v>216</c:v>
                </c:pt>
                <c:pt idx="6">
                  <c:v>20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5-4C3D-8872-3BD59CFF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10.22'!$U$8:$Y$8</c:f>
              <c:numCache>
                <c:formatCode>#,##0</c:formatCode>
                <c:ptCount val="5"/>
                <c:pt idx="1">
                  <c:v>33587.550000000003</c:v>
                </c:pt>
                <c:pt idx="2">
                  <c:v>35219.620000000003</c:v>
                </c:pt>
                <c:pt idx="3">
                  <c:v>37742.769999999997</c:v>
                </c:pt>
                <c:pt idx="4">
                  <c:v>37055.370000000003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7-45E5-AC18-697DD30E84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7-45E5-AC18-697DD30E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10.22'!$V$4:$Z$4</c:f>
              <c:numCache>
                <c:formatCode>#,##0</c:formatCode>
                <c:ptCount val="5"/>
                <c:pt idx="0">
                  <c:v>4077</c:v>
                </c:pt>
                <c:pt idx="1">
                  <c:v>5213</c:v>
                </c:pt>
                <c:pt idx="2">
                  <c:v>5946</c:v>
                </c:pt>
                <c:pt idx="3">
                  <c:v>6030</c:v>
                </c:pt>
                <c:pt idx="4">
                  <c:v>6360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0-435C-8583-745704FD7A8D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10.22'!$V$7:$Z$7</c:f>
              <c:numCache>
                <c:formatCode>#,##0</c:formatCode>
                <c:ptCount val="5"/>
                <c:pt idx="0">
                  <c:v>2790</c:v>
                </c:pt>
                <c:pt idx="1">
                  <c:v>3530</c:v>
                </c:pt>
                <c:pt idx="2">
                  <c:v>4065</c:v>
                </c:pt>
                <c:pt idx="3">
                  <c:v>4090</c:v>
                </c:pt>
                <c:pt idx="4">
                  <c:v>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0-435C-8583-745704FD7A8D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10.22'!$V$11:$Z$11</c:f>
              <c:numCache>
                <c:formatCode>#,##0</c:formatCode>
                <c:ptCount val="5"/>
                <c:pt idx="0">
                  <c:v>3292</c:v>
                </c:pt>
                <c:pt idx="1">
                  <c:v>4165</c:v>
                </c:pt>
                <c:pt idx="2">
                  <c:v>4702</c:v>
                </c:pt>
                <c:pt idx="3">
                  <c:v>4852</c:v>
                </c:pt>
                <c:pt idx="4">
                  <c:v>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0-435C-8583-745704FD7A8D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10.22'!$V$12:$Z$12</c:f>
              <c:numCache>
                <c:formatCode>#,##0</c:formatCode>
                <c:ptCount val="5"/>
                <c:pt idx="0">
                  <c:v>791</c:v>
                </c:pt>
                <c:pt idx="1">
                  <c:v>1048</c:v>
                </c:pt>
                <c:pt idx="2">
                  <c:v>1247</c:v>
                </c:pt>
                <c:pt idx="3">
                  <c:v>1180</c:v>
                </c:pt>
                <c:pt idx="4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0-435C-8583-745704FD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0.16902515723270439</c:v>
                </c:pt>
                <c:pt idx="1">
                  <c:v>4.5597484276729558E-3</c:v>
                </c:pt>
                <c:pt idx="2">
                  <c:v>7.2955974842767293E-2</c:v>
                </c:pt>
                <c:pt idx="3">
                  <c:v>5.6603773584905656E-3</c:v>
                </c:pt>
                <c:pt idx="4">
                  <c:v>6.6823899371069181E-2</c:v>
                </c:pt>
                <c:pt idx="5">
                  <c:v>3.8364779874213835E-2</c:v>
                </c:pt>
                <c:pt idx="6">
                  <c:v>6.9968553459119495E-2</c:v>
                </c:pt>
                <c:pt idx="7">
                  <c:v>5.8805031446540881E-2</c:v>
                </c:pt>
                <c:pt idx="8">
                  <c:v>3.6320754716981131E-2</c:v>
                </c:pt>
                <c:pt idx="9">
                  <c:v>4.7169811320754715E-3</c:v>
                </c:pt>
                <c:pt idx="10">
                  <c:v>2.2955974842767294E-2</c:v>
                </c:pt>
                <c:pt idx="11">
                  <c:v>2.1855345911949684E-2</c:v>
                </c:pt>
                <c:pt idx="12">
                  <c:v>3.0974842767295598E-2</c:v>
                </c:pt>
                <c:pt idx="13">
                  <c:v>5.0157232704402518E-2</c:v>
                </c:pt>
                <c:pt idx="14">
                  <c:v>3.0817610062893082E-2</c:v>
                </c:pt>
                <c:pt idx="15">
                  <c:v>6.1949685534591195E-2</c:v>
                </c:pt>
                <c:pt idx="16">
                  <c:v>8.4591194968553454E-2</c:v>
                </c:pt>
                <c:pt idx="17">
                  <c:v>2.1069182389937106E-2</c:v>
                </c:pt>
                <c:pt idx="18">
                  <c:v>2.578616352201258E-2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E-4367-9F02-4F1431C09B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E-4367-9F02-4F1431C0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10.22'!$Z$44:$Z$60</c:f>
              <c:numCache>
                <c:formatCode>#,##0</c:formatCode>
                <c:ptCount val="17"/>
                <c:pt idx="0">
                  <c:v>12</c:v>
                </c:pt>
                <c:pt idx="1">
                  <c:v>104</c:v>
                </c:pt>
                <c:pt idx="2">
                  <c:v>226</c:v>
                </c:pt>
                <c:pt idx="3">
                  <c:v>308</c:v>
                </c:pt>
                <c:pt idx="4">
                  <c:v>281</c:v>
                </c:pt>
                <c:pt idx="5">
                  <c:v>290</c:v>
                </c:pt>
                <c:pt idx="6">
                  <c:v>272</c:v>
                </c:pt>
                <c:pt idx="7">
                  <c:v>281</c:v>
                </c:pt>
                <c:pt idx="8">
                  <c:v>293</c:v>
                </c:pt>
                <c:pt idx="9">
                  <c:v>376</c:v>
                </c:pt>
                <c:pt idx="10">
                  <c:v>324</c:v>
                </c:pt>
                <c:pt idx="11">
                  <c:v>264</c:v>
                </c:pt>
                <c:pt idx="12">
                  <c:v>164</c:v>
                </c:pt>
                <c:pt idx="13">
                  <c:v>80</c:v>
                </c:pt>
                <c:pt idx="14">
                  <c:v>31</c:v>
                </c:pt>
                <c:pt idx="15">
                  <c:v>14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1-41C6-B994-E3201B1C2253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10.22'!$Z$63:$Z$79</c:f>
              <c:numCache>
                <c:formatCode>#,##0</c:formatCode>
                <c:ptCount val="17"/>
                <c:pt idx="0">
                  <c:v>14</c:v>
                </c:pt>
                <c:pt idx="1">
                  <c:v>120</c:v>
                </c:pt>
                <c:pt idx="2">
                  <c:v>219</c:v>
                </c:pt>
                <c:pt idx="3">
                  <c:v>243</c:v>
                </c:pt>
                <c:pt idx="4">
                  <c:v>251</c:v>
                </c:pt>
                <c:pt idx="5">
                  <c:v>270</c:v>
                </c:pt>
                <c:pt idx="6">
                  <c:v>262</c:v>
                </c:pt>
                <c:pt idx="7">
                  <c:v>298</c:v>
                </c:pt>
                <c:pt idx="8">
                  <c:v>318</c:v>
                </c:pt>
                <c:pt idx="9">
                  <c:v>361</c:v>
                </c:pt>
                <c:pt idx="10">
                  <c:v>260</c:v>
                </c:pt>
                <c:pt idx="11">
                  <c:v>190</c:v>
                </c:pt>
                <c:pt idx="12">
                  <c:v>109</c:v>
                </c:pt>
                <c:pt idx="13">
                  <c:v>64</c:v>
                </c:pt>
                <c:pt idx="14">
                  <c:v>28</c:v>
                </c:pt>
                <c:pt idx="15">
                  <c:v>15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1-41C6-B994-E3201B1C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10.22'!$Z$83:$Z$90</c:f>
              <c:numCache>
                <c:formatCode>#,##0</c:formatCode>
                <c:ptCount val="8"/>
                <c:pt idx="0">
                  <c:v>221</c:v>
                </c:pt>
                <c:pt idx="1">
                  <c:v>136</c:v>
                </c:pt>
                <c:pt idx="2">
                  <c:v>428</c:v>
                </c:pt>
                <c:pt idx="3">
                  <c:v>74</c:v>
                </c:pt>
                <c:pt idx="4">
                  <c:v>46</c:v>
                </c:pt>
                <c:pt idx="5">
                  <c:v>88</c:v>
                </c:pt>
                <c:pt idx="6">
                  <c:v>265</c:v>
                </c:pt>
                <c:pt idx="7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4-4E84-B116-CD289AB750B3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10.22'!$Z$93:$Z$100</c:f>
              <c:numCache>
                <c:formatCode>#,##0</c:formatCode>
                <c:ptCount val="8"/>
                <c:pt idx="0">
                  <c:v>144</c:v>
                </c:pt>
                <c:pt idx="1">
                  <c:v>294</c:v>
                </c:pt>
                <c:pt idx="2">
                  <c:v>75</c:v>
                </c:pt>
                <c:pt idx="3">
                  <c:v>325</c:v>
                </c:pt>
                <c:pt idx="4">
                  <c:v>337</c:v>
                </c:pt>
                <c:pt idx="5">
                  <c:v>227</c:v>
                </c:pt>
                <c:pt idx="6">
                  <c:v>19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4-4E84-B116-CD289AB7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5.0239234449760764E-2</c:v>
                </c:pt>
                <c:pt idx="1">
                  <c:v>9.0064734027582322E-3</c:v>
                </c:pt>
                <c:pt idx="2">
                  <c:v>8.1761891359414585E-2</c:v>
                </c:pt>
                <c:pt idx="3">
                  <c:v>6.6141289051505773E-3</c:v>
                </c:pt>
                <c:pt idx="4">
                  <c:v>9.4005066141289048E-2</c:v>
                </c:pt>
                <c:pt idx="5">
                  <c:v>4.9676329862088378E-2</c:v>
                </c:pt>
                <c:pt idx="6">
                  <c:v>8.0495356037151702E-2</c:v>
                </c:pt>
                <c:pt idx="7">
                  <c:v>3.7996059667886294E-2</c:v>
                </c:pt>
                <c:pt idx="8">
                  <c:v>7.331832254432874E-2</c:v>
                </c:pt>
                <c:pt idx="9">
                  <c:v>5.2068674359696029E-3</c:v>
                </c:pt>
                <c:pt idx="10">
                  <c:v>2.9411764705882353E-2</c:v>
                </c:pt>
                <c:pt idx="11">
                  <c:v>1.4635519279482128E-2</c:v>
                </c:pt>
                <c:pt idx="12">
                  <c:v>4.1936391781593023E-2</c:v>
                </c:pt>
                <c:pt idx="13">
                  <c:v>0.11694342808893893</c:v>
                </c:pt>
                <c:pt idx="14">
                  <c:v>5.0520686743596957E-2</c:v>
                </c:pt>
                <c:pt idx="15">
                  <c:v>5.1927948212777936E-2</c:v>
                </c:pt>
                <c:pt idx="16">
                  <c:v>9.7804672108077681E-2</c:v>
                </c:pt>
                <c:pt idx="17">
                  <c:v>1.3368983957219251E-2</c:v>
                </c:pt>
                <c:pt idx="18">
                  <c:v>3.532226287644244E-2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5-4873-8FAB-BCC91617B2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5-4873-8FAB-BCC91617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10.22'!$V$8:$Z$8</c:f>
              <c:numCache>
                <c:formatCode>#,##0</c:formatCode>
                <c:ptCount val="5"/>
                <c:pt idx="0">
                  <c:v>33587.550000000003</c:v>
                </c:pt>
                <c:pt idx="1">
                  <c:v>35219.620000000003</c:v>
                </c:pt>
                <c:pt idx="2">
                  <c:v>37742.769999999997</c:v>
                </c:pt>
                <c:pt idx="3">
                  <c:v>37055.370000000003</c:v>
                </c:pt>
                <c:pt idx="4">
                  <c:v>37522.199999999997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A-4020-83C8-FFEBCDFDF8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A-4020-83C8-FFEBCDFD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10.23'!$U$4:$Y$4</c:f>
              <c:numCache>
                <c:formatCode>#,##0</c:formatCode>
                <c:ptCount val="5"/>
                <c:pt idx="1">
                  <c:v>27857</c:v>
                </c:pt>
                <c:pt idx="2">
                  <c:v>28300</c:v>
                </c:pt>
                <c:pt idx="3">
                  <c:v>28910</c:v>
                </c:pt>
                <c:pt idx="4">
                  <c:v>29084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D-4518-B19A-D865AB9E6167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10.23'!$U$7:$Y$7</c:f>
              <c:numCache>
                <c:formatCode>#,##0</c:formatCode>
                <c:ptCount val="5"/>
                <c:pt idx="1">
                  <c:v>20108</c:v>
                </c:pt>
                <c:pt idx="2">
                  <c:v>20189</c:v>
                </c:pt>
                <c:pt idx="3">
                  <c:v>20521</c:v>
                </c:pt>
                <c:pt idx="4">
                  <c:v>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D-4518-B19A-D865AB9E6167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10.23'!$U$11:$Y$11</c:f>
              <c:numCache>
                <c:formatCode>#,##0</c:formatCode>
                <c:ptCount val="5"/>
                <c:pt idx="1">
                  <c:v>24886</c:v>
                </c:pt>
                <c:pt idx="2">
                  <c:v>25283</c:v>
                </c:pt>
                <c:pt idx="3">
                  <c:v>25854</c:v>
                </c:pt>
                <c:pt idx="4">
                  <c:v>25857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D-4518-B19A-D865AB9E6167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10.23'!$U$12:$Y$12</c:f>
              <c:numCache>
                <c:formatCode>#,##0</c:formatCode>
                <c:ptCount val="5"/>
                <c:pt idx="1">
                  <c:v>2974</c:v>
                </c:pt>
                <c:pt idx="2">
                  <c:v>3017</c:v>
                </c:pt>
                <c:pt idx="3">
                  <c:v>3054</c:v>
                </c:pt>
                <c:pt idx="4">
                  <c:v>3230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D-4518-B19A-D865AB9E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5.8845796483017309E-3</c:v>
                </c:pt>
                <c:pt idx="1">
                  <c:v>9.7388072542069579E-3</c:v>
                </c:pt>
                <c:pt idx="2">
                  <c:v>4.1742661481812861E-2</c:v>
                </c:pt>
                <c:pt idx="3">
                  <c:v>5.161911972194501E-3</c:v>
                </c:pt>
                <c:pt idx="4">
                  <c:v>6.0807323032451219E-2</c:v>
                </c:pt>
                <c:pt idx="5">
                  <c:v>3.0007914931690697E-2</c:v>
                </c:pt>
                <c:pt idx="6">
                  <c:v>7.3471213737568389E-2</c:v>
                </c:pt>
                <c:pt idx="7">
                  <c:v>7.6499535427922496E-2</c:v>
                </c:pt>
                <c:pt idx="8">
                  <c:v>2.980143845280292E-2</c:v>
                </c:pt>
                <c:pt idx="9">
                  <c:v>1.4350115282700712E-2</c:v>
                </c:pt>
                <c:pt idx="10">
                  <c:v>4.3669775284765476E-2</c:v>
                </c:pt>
                <c:pt idx="11">
                  <c:v>1.9512027254895214E-2</c:v>
                </c:pt>
                <c:pt idx="12">
                  <c:v>8.4724181836952406E-2</c:v>
                </c:pt>
                <c:pt idx="13">
                  <c:v>8.1730272893079603E-2</c:v>
                </c:pt>
                <c:pt idx="14">
                  <c:v>6.3319453525585878E-2</c:v>
                </c:pt>
                <c:pt idx="15">
                  <c:v>0.10901958085274786</c:v>
                </c:pt>
                <c:pt idx="16">
                  <c:v>0.15000516191197219</c:v>
                </c:pt>
                <c:pt idx="17">
                  <c:v>2.8528166832994941E-2</c:v>
                </c:pt>
                <c:pt idx="18">
                  <c:v>3.7303417185725593E-2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4999-AD71-9167FA9E3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4999-AD71-9167FA9E3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12</c:v>
                </c:pt>
                <c:pt idx="1">
                  <c:v>246</c:v>
                </c:pt>
                <c:pt idx="2">
                  <c:v>727</c:v>
                </c:pt>
                <c:pt idx="3">
                  <c:v>1226</c:v>
                </c:pt>
                <c:pt idx="4">
                  <c:v>1699</c:v>
                </c:pt>
                <c:pt idx="5">
                  <c:v>1521</c:v>
                </c:pt>
                <c:pt idx="6">
                  <c:v>1403</c:v>
                </c:pt>
                <c:pt idx="7">
                  <c:v>1216</c:v>
                </c:pt>
                <c:pt idx="8">
                  <c:v>1374</c:v>
                </c:pt>
                <c:pt idx="9">
                  <c:v>1190</c:v>
                </c:pt>
                <c:pt idx="10">
                  <c:v>1360</c:v>
                </c:pt>
                <c:pt idx="11">
                  <c:v>1086</c:v>
                </c:pt>
                <c:pt idx="12">
                  <c:v>620</c:v>
                </c:pt>
                <c:pt idx="13">
                  <c:v>288</c:v>
                </c:pt>
                <c:pt idx="14">
                  <c:v>119</c:v>
                </c:pt>
                <c:pt idx="15">
                  <c:v>43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B-40D4-97C9-E469213AF4F5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15</c:v>
                </c:pt>
                <c:pt idx="1">
                  <c:v>310</c:v>
                </c:pt>
                <c:pt idx="2">
                  <c:v>754</c:v>
                </c:pt>
                <c:pt idx="3">
                  <c:v>1490</c:v>
                </c:pt>
                <c:pt idx="4">
                  <c:v>1643</c:v>
                </c:pt>
                <c:pt idx="5">
                  <c:v>1447</c:v>
                </c:pt>
                <c:pt idx="6">
                  <c:v>1420</c:v>
                </c:pt>
                <c:pt idx="7">
                  <c:v>1387</c:v>
                </c:pt>
                <c:pt idx="8">
                  <c:v>1487</c:v>
                </c:pt>
                <c:pt idx="9">
                  <c:v>1415</c:v>
                </c:pt>
                <c:pt idx="10">
                  <c:v>1439</c:v>
                </c:pt>
                <c:pt idx="11">
                  <c:v>1084</c:v>
                </c:pt>
                <c:pt idx="12">
                  <c:v>564</c:v>
                </c:pt>
                <c:pt idx="13">
                  <c:v>222</c:v>
                </c:pt>
                <c:pt idx="14">
                  <c:v>98</c:v>
                </c:pt>
                <c:pt idx="15">
                  <c:v>66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B-40D4-97C9-E469213AF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1624</c:v>
                </c:pt>
                <c:pt idx="1">
                  <c:v>2155</c:v>
                </c:pt>
                <c:pt idx="2">
                  <c:v>1308</c:v>
                </c:pt>
                <c:pt idx="3">
                  <c:v>899</c:v>
                </c:pt>
                <c:pt idx="4">
                  <c:v>636</c:v>
                </c:pt>
                <c:pt idx="5">
                  <c:v>582</c:v>
                </c:pt>
                <c:pt idx="6">
                  <c:v>373</c:v>
                </c:pt>
                <c:pt idx="7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C-438E-B2B6-8CAE68A21BE7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1117</c:v>
                </c:pt>
                <c:pt idx="1">
                  <c:v>2844</c:v>
                </c:pt>
                <c:pt idx="2">
                  <c:v>257</c:v>
                </c:pt>
                <c:pt idx="3">
                  <c:v>1442</c:v>
                </c:pt>
                <c:pt idx="4">
                  <c:v>1908</c:v>
                </c:pt>
                <c:pt idx="5">
                  <c:v>893</c:v>
                </c:pt>
                <c:pt idx="6">
                  <c:v>34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C-438E-B2B6-8CAE68A2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10.23'!$U$8:$Y$8</c:f>
              <c:numCache>
                <c:formatCode>#,##0</c:formatCode>
                <c:ptCount val="5"/>
                <c:pt idx="1">
                  <c:v>43764.34</c:v>
                </c:pt>
                <c:pt idx="2">
                  <c:v>44342.48</c:v>
                </c:pt>
                <c:pt idx="3">
                  <c:v>46674.38</c:v>
                </c:pt>
                <c:pt idx="4">
                  <c:v>47920.5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D-404F-80D9-5D1FEE76D0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D-404F-80D9-5D1FEE76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10.23'!$V$4:$Z$4</c:f>
              <c:numCache>
                <c:formatCode>#,##0</c:formatCode>
                <c:ptCount val="5"/>
                <c:pt idx="0">
                  <c:v>27857</c:v>
                </c:pt>
                <c:pt idx="1">
                  <c:v>28300</c:v>
                </c:pt>
                <c:pt idx="2">
                  <c:v>28910</c:v>
                </c:pt>
                <c:pt idx="3">
                  <c:v>29084</c:v>
                </c:pt>
                <c:pt idx="4">
                  <c:v>29060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A1E-90F0-952AAB770824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10.23'!$V$7:$Z$7</c:f>
              <c:numCache>
                <c:formatCode>#,##0</c:formatCode>
                <c:ptCount val="5"/>
                <c:pt idx="0">
                  <c:v>20108</c:v>
                </c:pt>
                <c:pt idx="1">
                  <c:v>20189</c:v>
                </c:pt>
                <c:pt idx="2">
                  <c:v>20521</c:v>
                </c:pt>
                <c:pt idx="3">
                  <c:v>20591</c:v>
                </c:pt>
                <c:pt idx="4">
                  <c:v>20764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A1E-90F0-952AAB770824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10.23'!$V$11:$Z$11</c:f>
              <c:numCache>
                <c:formatCode>#,##0</c:formatCode>
                <c:ptCount val="5"/>
                <c:pt idx="0">
                  <c:v>24886</c:v>
                </c:pt>
                <c:pt idx="1">
                  <c:v>25283</c:v>
                </c:pt>
                <c:pt idx="2">
                  <c:v>25854</c:v>
                </c:pt>
                <c:pt idx="3">
                  <c:v>25857</c:v>
                </c:pt>
                <c:pt idx="4">
                  <c:v>25796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0-4A1E-90F0-952AAB770824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10.23'!$V$12:$Z$12</c:f>
              <c:numCache>
                <c:formatCode>#,##0</c:formatCode>
                <c:ptCount val="5"/>
                <c:pt idx="0">
                  <c:v>2974</c:v>
                </c:pt>
                <c:pt idx="1">
                  <c:v>3017</c:v>
                </c:pt>
                <c:pt idx="2">
                  <c:v>3054</c:v>
                </c:pt>
                <c:pt idx="3">
                  <c:v>3230</c:v>
                </c:pt>
                <c:pt idx="4">
                  <c:v>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0-4A1E-90F0-952AAB77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5.8845796483017309E-3</c:v>
                </c:pt>
                <c:pt idx="1">
                  <c:v>9.7388072542069579E-3</c:v>
                </c:pt>
                <c:pt idx="2">
                  <c:v>4.1742661481812861E-2</c:v>
                </c:pt>
                <c:pt idx="3">
                  <c:v>5.161911972194501E-3</c:v>
                </c:pt>
                <c:pt idx="4">
                  <c:v>6.0807323032451219E-2</c:v>
                </c:pt>
                <c:pt idx="5">
                  <c:v>3.0007914931690697E-2</c:v>
                </c:pt>
                <c:pt idx="6">
                  <c:v>7.3471213737568389E-2</c:v>
                </c:pt>
                <c:pt idx="7">
                  <c:v>7.6499535427922496E-2</c:v>
                </c:pt>
                <c:pt idx="8">
                  <c:v>2.980143845280292E-2</c:v>
                </c:pt>
                <c:pt idx="9">
                  <c:v>1.4350115282700712E-2</c:v>
                </c:pt>
                <c:pt idx="10">
                  <c:v>4.3669775284765476E-2</c:v>
                </c:pt>
                <c:pt idx="11">
                  <c:v>1.9512027254895214E-2</c:v>
                </c:pt>
                <c:pt idx="12">
                  <c:v>8.4724181836952406E-2</c:v>
                </c:pt>
                <c:pt idx="13">
                  <c:v>8.1730272893079603E-2</c:v>
                </c:pt>
                <c:pt idx="14">
                  <c:v>6.3319453525585878E-2</c:v>
                </c:pt>
                <c:pt idx="15">
                  <c:v>0.10901958085274786</c:v>
                </c:pt>
                <c:pt idx="16">
                  <c:v>0.15000516191197219</c:v>
                </c:pt>
                <c:pt idx="17">
                  <c:v>2.8528166832994941E-2</c:v>
                </c:pt>
                <c:pt idx="18">
                  <c:v>3.7303417185725593E-2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A-474E-8E78-08D45E7E9F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A-474E-8E78-08D45E7E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10.23'!$Z$44:$Z$60</c:f>
              <c:numCache>
                <c:formatCode>#,##0</c:formatCode>
                <c:ptCount val="17"/>
                <c:pt idx="0">
                  <c:v>14</c:v>
                </c:pt>
                <c:pt idx="1">
                  <c:v>257</c:v>
                </c:pt>
                <c:pt idx="2">
                  <c:v>731</c:v>
                </c:pt>
                <c:pt idx="3">
                  <c:v>1139</c:v>
                </c:pt>
                <c:pt idx="4">
                  <c:v>1682</c:v>
                </c:pt>
                <c:pt idx="5">
                  <c:v>1586</c:v>
                </c:pt>
                <c:pt idx="6">
                  <c:v>1442</c:v>
                </c:pt>
                <c:pt idx="7">
                  <c:v>1203</c:v>
                </c:pt>
                <c:pt idx="8">
                  <c:v>1318</c:v>
                </c:pt>
                <c:pt idx="9">
                  <c:v>1200</c:v>
                </c:pt>
                <c:pt idx="10">
                  <c:v>1314</c:v>
                </c:pt>
                <c:pt idx="11">
                  <c:v>1120</c:v>
                </c:pt>
                <c:pt idx="12">
                  <c:v>645</c:v>
                </c:pt>
                <c:pt idx="13">
                  <c:v>306</c:v>
                </c:pt>
                <c:pt idx="14">
                  <c:v>126</c:v>
                </c:pt>
                <c:pt idx="15">
                  <c:v>53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3-42F9-8117-C87143282253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10.23'!$Z$63:$Z$79</c:f>
              <c:numCache>
                <c:formatCode>#,##0</c:formatCode>
                <c:ptCount val="17"/>
                <c:pt idx="0">
                  <c:v>20</c:v>
                </c:pt>
                <c:pt idx="1">
                  <c:v>301</c:v>
                </c:pt>
                <c:pt idx="2">
                  <c:v>787</c:v>
                </c:pt>
                <c:pt idx="3">
                  <c:v>1434</c:v>
                </c:pt>
                <c:pt idx="4">
                  <c:v>1701</c:v>
                </c:pt>
                <c:pt idx="5">
                  <c:v>1476</c:v>
                </c:pt>
                <c:pt idx="6">
                  <c:v>1457</c:v>
                </c:pt>
                <c:pt idx="7">
                  <c:v>1335</c:v>
                </c:pt>
                <c:pt idx="8">
                  <c:v>1464</c:v>
                </c:pt>
                <c:pt idx="9">
                  <c:v>1381</c:v>
                </c:pt>
                <c:pt idx="10">
                  <c:v>1413</c:v>
                </c:pt>
                <c:pt idx="11">
                  <c:v>1116</c:v>
                </c:pt>
                <c:pt idx="12">
                  <c:v>581</c:v>
                </c:pt>
                <c:pt idx="13">
                  <c:v>230</c:v>
                </c:pt>
                <c:pt idx="14">
                  <c:v>92</c:v>
                </c:pt>
                <c:pt idx="15">
                  <c:v>61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3-42F9-8117-C8714328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10.23'!$Z$83:$Z$90</c:f>
              <c:numCache>
                <c:formatCode>#,##0</c:formatCode>
                <c:ptCount val="8"/>
                <c:pt idx="0">
                  <c:v>1660</c:v>
                </c:pt>
                <c:pt idx="1">
                  <c:v>2180</c:v>
                </c:pt>
                <c:pt idx="2">
                  <c:v>1333</c:v>
                </c:pt>
                <c:pt idx="3">
                  <c:v>910</c:v>
                </c:pt>
                <c:pt idx="4">
                  <c:v>635</c:v>
                </c:pt>
                <c:pt idx="5">
                  <c:v>557</c:v>
                </c:pt>
                <c:pt idx="6">
                  <c:v>383</c:v>
                </c:pt>
                <c:pt idx="7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C-4A84-BD09-373F8A4B30A1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10.23'!$Z$93:$Z$100</c:f>
              <c:numCache>
                <c:formatCode>#,##0</c:formatCode>
                <c:ptCount val="8"/>
                <c:pt idx="0">
                  <c:v>1151</c:v>
                </c:pt>
                <c:pt idx="1">
                  <c:v>2918</c:v>
                </c:pt>
                <c:pt idx="2">
                  <c:v>267</c:v>
                </c:pt>
                <c:pt idx="3">
                  <c:v>1474</c:v>
                </c:pt>
                <c:pt idx="4">
                  <c:v>1834</c:v>
                </c:pt>
                <c:pt idx="5">
                  <c:v>889</c:v>
                </c:pt>
                <c:pt idx="6">
                  <c:v>38</c:v>
                </c:pt>
                <c:pt idx="7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C-4A84-BD09-373F8A4B3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0</c:v>
                </c:pt>
                <c:pt idx="1">
                  <c:v>71</c:v>
                </c:pt>
                <c:pt idx="2">
                  <c:v>188</c:v>
                </c:pt>
                <c:pt idx="3">
                  <c:v>350</c:v>
                </c:pt>
                <c:pt idx="4">
                  <c:v>408</c:v>
                </c:pt>
                <c:pt idx="5">
                  <c:v>358</c:v>
                </c:pt>
                <c:pt idx="6">
                  <c:v>332</c:v>
                </c:pt>
                <c:pt idx="7">
                  <c:v>319</c:v>
                </c:pt>
                <c:pt idx="8">
                  <c:v>379</c:v>
                </c:pt>
                <c:pt idx="9">
                  <c:v>441</c:v>
                </c:pt>
                <c:pt idx="10">
                  <c:v>371</c:v>
                </c:pt>
                <c:pt idx="11">
                  <c:v>256</c:v>
                </c:pt>
                <c:pt idx="12">
                  <c:v>116</c:v>
                </c:pt>
                <c:pt idx="13">
                  <c:v>55</c:v>
                </c:pt>
                <c:pt idx="14">
                  <c:v>8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3-45E1-98C3-70E7A2B7B9D0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6</c:v>
                </c:pt>
                <c:pt idx="1">
                  <c:v>73</c:v>
                </c:pt>
                <c:pt idx="2">
                  <c:v>253</c:v>
                </c:pt>
                <c:pt idx="3">
                  <c:v>262</c:v>
                </c:pt>
                <c:pt idx="4">
                  <c:v>293</c:v>
                </c:pt>
                <c:pt idx="5">
                  <c:v>306</c:v>
                </c:pt>
                <c:pt idx="6">
                  <c:v>273</c:v>
                </c:pt>
                <c:pt idx="7">
                  <c:v>288</c:v>
                </c:pt>
                <c:pt idx="8">
                  <c:v>390</c:v>
                </c:pt>
                <c:pt idx="9">
                  <c:v>347</c:v>
                </c:pt>
                <c:pt idx="10">
                  <c:v>324</c:v>
                </c:pt>
                <c:pt idx="11">
                  <c:v>189</c:v>
                </c:pt>
                <c:pt idx="12">
                  <c:v>74</c:v>
                </c:pt>
                <c:pt idx="13">
                  <c:v>17</c:v>
                </c:pt>
                <c:pt idx="14">
                  <c:v>10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3-45E1-98C3-70E7A2B7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10.23'!$V$8:$Z$8</c:f>
              <c:numCache>
                <c:formatCode>#,##0</c:formatCode>
                <c:ptCount val="5"/>
                <c:pt idx="0">
                  <c:v>43764.34</c:v>
                </c:pt>
                <c:pt idx="1">
                  <c:v>44342.48</c:v>
                </c:pt>
                <c:pt idx="2">
                  <c:v>46674.38</c:v>
                </c:pt>
                <c:pt idx="3">
                  <c:v>47920.5</c:v>
                </c:pt>
                <c:pt idx="4">
                  <c:v>48047.360000000001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3-4500-BEA0-5F8264164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3-4500-BEA0-5F8264164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10.24'!$U$4:$Y$4</c:f>
              <c:numCache>
                <c:formatCode>#,##0</c:formatCode>
                <c:ptCount val="5"/>
                <c:pt idx="1">
                  <c:v>3021</c:v>
                </c:pt>
                <c:pt idx="2">
                  <c:v>3671</c:v>
                </c:pt>
                <c:pt idx="3">
                  <c:v>4312</c:v>
                </c:pt>
                <c:pt idx="4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9-4495-B42F-89F532A904F8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10.24'!$U$7:$Y$7</c:f>
              <c:numCache>
                <c:formatCode>#,##0</c:formatCode>
                <c:ptCount val="5"/>
                <c:pt idx="1">
                  <c:v>1935</c:v>
                </c:pt>
                <c:pt idx="2">
                  <c:v>2277</c:v>
                </c:pt>
                <c:pt idx="3">
                  <c:v>2739</c:v>
                </c:pt>
                <c:pt idx="4">
                  <c:v>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9-4495-B42F-89F532A904F8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10.24'!$U$11:$Y$11</c:f>
              <c:numCache>
                <c:formatCode>#,##0</c:formatCode>
                <c:ptCount val="5"/>
                <c:pt idx="1">
                  <c:v>2390</c:v>
                </c:pt>
                <c:pt idx="2">
                  <c:v>2895</c:v>
                </c:pt>
                <c:pt idx="3">
                  <c:v>3307</c:v>
                </c:pt>
                <c:pt idx="4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9-4495-B42F-89F532A904F8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10.24'!$U$12:$Y$12</c:f>
              <c:numCache>
                <c:formatCode>#,##0</c:formatCode>
                <c:ptCount val="5"/>
                <c:pt idx="1">
                  <c:v>628</c:v>
                </c:pt>
                <c:pt idx="2">
                  <c:v>776</c:v>
                </c:pt>
                <c:pt idx="3">
                  <c:v>1006</c:v>
                </c:pt>
                <c:pt idx="4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69-4495-B42F-89F532A9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0.19838056680161945</c:v>
                </c:pt>
                <c:pt idx="1">
                  <c:v>2.6990553306342779E-3</c:v>
                </c:pt>
                <c:pt idx="2">
                  <c:v>2.8565002249212774E-2</c:v>
                </c:pt>
                <c:pt idx="3">
                  <c:v>2.9239766081871343E-3</c:v>
                </c:pt>
                <c:pt idx="4">
                  <c:v>5.3081421502474135E-2</c:v>
                </c:pt>
                <c:pt idx="5">
                  <c:v>3.1713900134952767E-2</c:v>
                </c:pt>
                <c:pt idx="6">
                  <c:v>8.4570400359874037E-2</c:v>
                </c:pt>
                <c:pt idx="7">
                  <c:v>0.11583445793972109</c:v>
                </c:pt>
                <c:pt idx="8">
                  <c:v>6.0053981106612683E-2</c:v>
                </c:pt>
                <c:pt idx="9">
                  <c:v>3.3738191632928477E-3</c:v>
                </c:pt>
                <c:pt idx="10">
                  <c:v>1.7543859649122806E-2</c:v>
                </c:pt>
                <c:pt idx="11">
                  <c:v>1.2145748987854251E-2</c:v>
                </c:pt>
                <c:pt idx="12">
                  <c:v>3.2388663967611336E-2</c:v>
                </c:pt>
                <c:pt idx="13">
                  <c:v>5.1731893837156998E-2</c:v>
                </c:pt>
                <c:pt idx="14">
                  <c:v>4.5434098065677012E-2</c:v>
                </c:pt>
                <c:pt idx="15">
                  <c:v>6.0953666216824111E-2</c:v>
                </c:pt>
                <c:pt idx="16">
                  <c:v>6.5452091767881235E-2</c:v>
                </c:pt>
                <c:pt idx="17">
                  <c:v>8.771929824561403E-3</c:v>
                </c:pt>
                <c:pt idx="18">
                  <c:v>2.1367521367521368E-2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24B-A56C-59AFF40045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24B-A56C-59AFF40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10</c:v>
                </c:pt>
                <c:pt idx="1">
                  <c:v>48</c:v>
                </c:pt>
                <c:pt idx="2">
                  <c:v>110</c:v>
                </c:pt>
                <c:pt idx="3">
                  <c:v>184</c:v>
                </c:pt>
                <c:pt idx="4">
                  <c:v>232</c:v>
                </c:pt>
                <c:pt idx="5">
                  <c:v>219</c:v>
                </c:pt>
                <c:pt idx="6">
                  <c:v>171</c:v>
                </c:pt>
                <c:pt idx="7">
                  <c:v>178</c:v>
                </c:pt>
                <c:pt idx="8">
                  <c:v>142</c:v>
                </c:pt>
                <c:pt idx="9">
                  <c:v>182</c:v>
                </c:pt>
                <c:pt idx="10">
                  <c:v>190</c:v>
                </c:pt>
                <c:pt idx="11">
                  <c:v>155</c:v>
                </c:pt>
                <c:pt idx="12">
                  <c:v>116</c:v>
                </c:pt>
                <c:pt idx="13">
                  <c:v>50</c:v>
                </c:pt>
                <c:pt idx="14">
                  <c:v>24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8-4858-AC1E-EEC20B0D0C7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11</c:v>
                </c:pt>
                <c:pt idx="1">
                  <c:v>37</c:v>
                </c:pt>
                <c:pt idx="2">
                  <c:v>124</c:v>
                </c:pt>
                <c:pt idx="3">
                  <c:v>166</c:v>
                </c:pt>
                <c:pt idx="4">
                  <c:v>204</c:v>
                </c:pt>
                <c:pt idx="5">
                  <c:v>156</c:v>
                </c:pt>
                <c:pt idx="6">
                  <c:v>174</c:v>
                </c:pt>
                <c:pt idx="7">
                  <c:v>157</c:v>
                </c:pt>
                <c:pt idx="8">
                  <c:v>221</c:v>
                </c:pt>
                <c:pt idx="9">
                  <c:v>184</c:v>
                </c:pt>
                <c:pt idx="10">
                  <c:v>228</c:v>
                </c:pt>
                <c:pt idx="11">
                  <c:v>192</c:v>
                </c:pt>
                <c:pt idx="12">
                  <c:v>87</c:v>
                </c:pt>
                <c:pt idx="13">
                  <c:v>46</c:v>
                </c:pt>
                <c:pt idx="14">
                  <c:v>13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8-4858-AC1E-EEC20B0D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113</c:v>
                </c:pt>
                <c:pt idx="1">
                  <c:v>86</c:v>
                </c:pt>
                <c:pt idx="2">
                  <c:v>192</c:v>
                </c:pt>
                <c:pt idx="3">
                  <c:v>79</c:v>
                </c:pt>
                <c:pt idx="4">
                  <c:v>33</c:v>
                </c:pt>
                <c:pt idx="5">
                  <c:v>50</c:v>
                </c:pt>
                <c:pt idx="6">
                  <c:v>79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7-4AD4-B154-68BA1B37298A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64</c:v>
                </c:pt>
                <c:pt idx="1">
                  <c:v>182</c:v>
                </c:pt>
                <c:pt idx="2">
                  <c:v>37</c:v>
                </c:pt>
                <c:pt idx="3">
                  <c:v>233</c:v>
                </c:pt>
                <c:pt idx="4">
                  <c:v>162</c:v>
                </c:pt>
                <c:pt idx="5">
                  <c:v>117</c:v>
                </c:pt>
                <c:pt idx="6">
                  <c:v>5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7-4AD4-B154-68BA1B37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10.24'!$U$8:$Y$8</c:f>
              <c:numCache>
                <c:formatCode>#,##0</c:formatCode>
                <c:ptCount val="5"/>
                <c:pt idx="1">
                  <c:v>26141.040000000001</c:v>
                </c:pt>
                <c:pt idx="2">
                  <c:v>26000</c:v>
                </c:pt>
                <c:pt idx="3">
                  <c:v>25550</c:v>
                </c:pt>
                <c:pt idx="4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A-4173-972D-60DDD30794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A-4173-972D-60DDD307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10.24'!$V$4:$Z$4</c:f>
              <c:numCache>
                <c:formatCode>#,##0</c:formatCode>
                <c:ptCount val="5"/>
                <c:pt idx="0">
                  <c:v>3021</c:v>
                </c:pt>
                <c:pt idx="1">
                  <c:v>3671</c:v>
                </c:pt>
                <c:pt idx="2">
                  <c:v>4312</c:v>
                </c:pt>
                <c:pt idx="3">
                  <c:v>4015</c:v>
                </c:pt>
                <c:pt idx="4">
                  <c:v>4450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E-4BBD-ABBD-8108B30E508C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10.24'!$V$7:$Z$7</c:f>
              <c:numCache>
                <c:formatCode>#,##0</c:formatCode>
                <c:ptCount val="5"/>
                <c:pt idx="0">
                  <c:v>1935</c:v>
                </c:pt>
                <c:pt idx="1">
                  <c:v>2277</c:v>
                </c:pt>
                <c:pt idx="2">
                  <c:v>2739</c:v>
                </c:pt>
                <c:pt idx="3">
                  <c:v>2513</c:v>
                </c:pt>
                <c:pt idx="4">
                  <c:v>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E-4BBD-ABBD-8108B30E508C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10.24'!$V$11:$Z$11</c:f>
              <c:numCache>
                <c:formatCode>#,##0</c:formatCode>
                <c:ptCount val="5"/>
                <c:pt idx="0">
                  <c:v>2390</c:v>
                </c:pt>
                <c:pt idx="1">
                  <c:v>2895</c:v>
                </c:pt>
                <c:pt idx="2">
                  <c:v>3307</c:v>
                </c:pt>
                <c:pt idx="3">
                  <c:v>3186</c:v>
                </c:pt>
                <c:pt idx="4">
                  <c:v>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E-4BBD-ABBD-8108B30E508C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10.24'!$V$12:$Z$12</c:f>
              <c:numCache>
                <c:formatCode>#,##0</c:formatCode>
                <c:ptCount val="5"/>
                <c:pt idx="0">
                  <c:v>628</c:v>
                </c:pt>
                <c:pt idx="1">
                  <c:v>776</c:v>
                </c:pt>
                <c:pt idx="2">
                  <c:v>1006</c:v>
                </c:pt>
                <c:pt idx="3">
                  <c:v>827</c:v>
                </c:pt>
                <c:pt idx="4">
                  <c:v>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E-4BBD-ABBD-8108B30E5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0.19838056680161945</c:v>
                </c:pt>
                <c:pt idx="1">
                  <c:v>2.6990553306342779E-3</c:v>
                </c:pt>
                <c:pt idx="2">
                  <c:v>2.8565002249212774E-2</c:v>
                </c:pt>
                <c:pt idx="3">
                  <c:v>2.9239766081871343E-3</c:v>
                </c:pt>
                <c:pt idx="4">
                  <c:v>5.3081421502474135E-2</c:v>
                </c:pt>
                <c:pt idx="5">
                  <c:v>3.1713900134952767E-2</c:v>
                </c:pt>
                <c:pt idx="6">
                  <c:v>8.4570400359874037E-2</c:v>
                </c:pt>
                <c:pt idx="7">
                  <c:v>0.11583445793972109</c:v>
                </c:pt>
                <c:pt idx="8">
                  <c:v>6.0053981106612683E-2</c:v>
                </c:pt>
                <c:pt idx="9">
                  <c:v>3.3738191632928477E-3</c:v>
                </c:pt>
                <c:pt idx="10">
                  <c:v>1.7543859649122806E-2</c:v>
                </c:pt>
                <c:pt idx="11">
                  <c:v>1.2145748987854251E-2</c:v>
                </c:pt>
                <c:pt idx="12">
                  <c:v>3.2388663967611336E-2</c:v>
                </c:pt>
                <c:pt idx="13">
                  <c:v>5.1731893837156998E-2</c:v>
                </c:pt>
                <c:pt idx="14">
                  <c:v>4.5434098065677012E-2</c:v>
                </c:pt>
                <c:pt idx="15">
                  <c:v>6.0953666216824111E-2</c:v>
                </c:pt>
                <c:pt idx="16">
                  <c:v>6.5452091767881235E-2</c:v>
                </c:pt>
                <c:pt idx="17">
                  <c:v>8.771929824561403E-3</c:v>
                </c:pt>
                <c:pt idx="18">
                  <c:v>2.1367521367521368E-2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A-4723-89F3-117206892B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A-4723-89F3-117206892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10.24'!$Z$44:$Z$60</c:f>
              <c:numCache>
                <c:formatCode>#,##0</c:formatCode>
                <c:ptCount val="17"/>
                <c:pt idx="0">
                  <c:v>7</c:v>
                </c:pt>
                <c:pt idx="1">
                  <c:v>53</c:v>
                </c:pt>
                <c:pt idx="2">
                  <c:v>130</c:v>
                </c:pt>
                <c:pt idx="3">
                  <c:v>185</c:v>
                </c:pt>
                <c:pt idx="4">
                  <c:v>211</c:v>
                </c:pt>
                <c:pt idx="5">
                  <c:v>216</c:v>
                </c:pt>
                <c:pt idx="6">
                  <c:v>186</c:v>
                </c:pt>
                <c:pt idx="7">
                  <c:v>145</c:v>
                </c:pt>
                <c:pt idx="8">
                  <c:v>227</c:v>
                </c:pt>
                <c:pt idx="9">
                  <c:v>209</c:v>
                </c:pt>
                <c:pt idx="10">
                  <c:v>217</c:v>
                </c:pt>
                <c:pt idx="11">
                  <c:v>236</c:v>
                </c:pt>
                <c:pt idx="12">
                  <c:v>124</c:v>
                </c:pt>
                <c:pt idx="13">
                  <c:v>74</c:v>
                </c:pt>
                <c:pt idx="14">
                  <c:v>36</c:v>
                </c:pt>
                <c:pt idx="15">
                  <c:v>17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E-4852-8F19-81C1BDE9773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10.24'!$Z$63:$Z$79</c:f>
              <c:numCache>
                <c:formatCode>#,##0</c:formatCode>
                <c:ptCount val="17"/>
                <c:pt idx="0">
                  <c:v>4</c:v>
                </c:pt>
                <c:pt idx="1">
                  <c:v>42</c:v>
                </c:pt>
                <c:pt idx="2">
                  <c:v>129</c:v>
                </c:pt>
                <c:pt idx="3">
                  <c:v>158</c:v>
                </c:pt>
                <c:pt idx="4">
                  <c:v>221</c:v>
                </c:pt>
                <c:pt idx="5">
                  <c:v>171</c:v>
                </c:pt>
                <c:pt idx="6">
                  <c:v>202</c:v>
                </c:pt>
                <c:pt idx="7">
                  <c:v>173</c:v>
                </c:pt>
                <c:pt idx="8">
                  <c:v>222</c:v>
                </c:pt>
                <c:pt idx="9">
                  <c:v>225</c:v>
                </c:pt>
                <c:pt idx="10">
                  <c:v>240</c:v>
                </c:pt>
                <c:pt idx="11">
                  <c:v>199</c:v>
                </c:pt>
                <c:pt idx="12">
                  <c:v>106</c:v>
                </c:pt>
                <c:pt idx="13">
                  <c:v>56</c:v>
                </c:pt>
                <c:pt idx="14">
                  <c:v>27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E-4852-8F19-81C1BDE9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10.24'!$Z$83:$Z$90</c:f>
              <c:numCache>
                <c:formatCode>#,##0</c:formatCode>
                <c:ptCount val="8"/>
                <c:pt idx="0">
                  <c:v>134</c:v>
                </c:pt>
                <c:pt idx="1">
                  <c:v>98</c:v>
                </c:pt>
                <c:pt idx="2">
                  <c:v>193</c:v>
                </c:pt>
                <c:pt idx="3">
                  <c:v>77</c:v>
                </c:pt>
                <c:pt idx="4">
                  <c:v>30</c:v>
                </c:pt>
                <c:pt idx="5">
                  <c:v>58</c:v>
                </c:pt>
                <c:pt idx="6">
                  <c:v>96</c:v>
                </c:pt>
                <c:pt idx="7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4-457B-8154-6F72B1D14181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10.24'!$Z$93:$Z$100</c:f>
              <c:numCache>
                <c:formatCode>#,##0</c:formatCode>
                <c:ptCount val="8"/>
                <c:pt idx="0">
                  <c:v>74</c:v>
                </c:pt>
                <c:pt idx="1">
                  <c:v>196</c:v>
                </c:pt>
                <c:pt idx="2">
                  <c:v>42</c:v>
                </c:pt>
                <c:pt idx="3">
                  <c:v>239</c:v>
                </c:pt>
                <c:pt idx="4">
                  <c:v>165</c:v>
                </c:pt>
                <c:pt idx="5">
                  <c:v>120</c:v>
                </c:pt>
                <c:pt idx="6">
                  <c:v>8</c:v>
                </c:pt>
                <c:pt idx="7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4-457B-8154-6F72B1D1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255</c:v>
                </c:pt>
                <c:pt idx="1">
                  <c:v>120</c:v>
                </c:pt>
                <c:pt idx="2">
                  <c:v>530</c:v>
                </c:pt>
                <c:pt idx="3">
                  <c:v>87</c:v>
                </c:pt>
                <c:pt idx="4">
                  <c:v>103</c:v>
                </c:pt>
                <c:pt idx="5">
                  <c:v>85</c:v>
                </c:pt>
                <c:pt idx="6">
                  <c:v>462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ED-AD54-C352C9F95799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170</c:v>
                </c:pt>
                <c:pt idx="1">
                  <c:v>262</c:v>
                </c:pt>
                <c:pt idx="2">
                  <c:v>118</c:v>
                </c:pt>
                <c:pt idx="3">
                  <c:v>398</c:v>
                </c:pt>
                <c:pt idx="4">
                  <c:v>404</c:v>
                </c:pt>
                <c:pt idx="5">
                  <c:v>257</c:v>
                </c:pt>
                <c:pt idx="6">
                  <c:v>37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ED-AD54-C352C9F95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10.24'!$V$8:$Z$8</c:f>
              <c:numCache>
                <c:formatCode>#,##0</c:formatCode>
                <c:ptCount val="5"/>
                <c:pt idx="0">
                  <c:v>26141.040000000001</c:v>
                </c:pt>
                <c:pt idx="1">
                  <c:v>26000</c:v>
                </c:pt>
                <c:pt idx="2">
                  <c:v>25550</c:v>
                </c:pt>
                <c:pt idx="3">
                  <c:v>26000</c:v>
                </c:pt>
                <c:pt idx="4">
                  <c:v>25892.59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A-4F60-A6F9-AE91EE8E74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A-4F60-A6F9-AE91EE8E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10.25'!$U$4:$Y$4</c:f>
              <c:numCache>
                <c:formatCode>#,##0</c:formatCode>
                <c:ptCount val="5"/>
                <c:pt idx="1">
                  <c:v>594</c:v>
                </c:pt>
                <c:pt idx="2">
                  <c:v>692</c:v>
                </c:pt>
                <c:pt idx="3">
                  <c:v>847</c:v>
                </c:pt>
                <c:pt idx="4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B5-832D-D0F163A5AF02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10.25'!$U$7:$Y$7</c:f>
              <c:numCache>
                <c:formatCode>#,##0</c:formatCode>
                <c:ptCount val="5"/>
                <c:pt idx="1">
                  <c:v>406</c:v>
                </c:pt>
                <c:pt idx="2">
                  <c:v>449</c:v>
                </c:pt>
                <c:pt idx="3">
                  <c:v>535</c:v>
                </c:pt>
                <c:pt idx="4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B5-832D-D0F163A5AF02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10.25'!$U$11:$Y$11</c:f>
              <c:numCache>
                <c:formatCode>#,##0</c:formatCode>
                <c:ptCount val="5"/>
                <c:pt idx="1">
                  <c:v>388</c:v>
                </c:pt>
                <c:pt idx="2">
                  <c:v>462</c:v>
                </c:pt>
                <c:pt idx="3">
                  <c:v>563</c:v>
                </c:pt>
                <c:pt idx="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B5-832D-D0F163A5AF02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10.25'!$U$12:$Y$12</c:f>
              <c:numCache>
                <c:formatCode>#,##0</c:formatCode>
                <c:ptCount val="5"/>
                <c:pt idx="1">
                  <c:v>207</c:v>
                </c:pt>
                <c:pt idx="2">
                  <c:v>230</c:v>
                </c:pt>
                <c:pt idx="3">
                  <c:v>282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9-41B5-832D-D0F163A5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0.31875719217491372</c:v>
                </c:pt>
                <c:pt idx="1">
                  <c:v>9.2059838895281933E-3</c:v>
                </c:pt>
                <c:pt idx="2">
                  <c:v>1.7261219792865361E-2</c:v>
                </c:pt>
                <c:pt idx="3">
                  <c:v>0</c:v>
                </c:pt>
                <c:pt idx="4">
                  <c:v>2.7617951668584578E-2</c:v>
                </c:pt>
                <c:pt idx="5">
                  <c:v>1.7261219792865361E-2</c:v>
                </c:pt>
                <c:pt idx="6">
                  <c:v>4.3728423475258918E-2</c:v>
                </c:pt>
                <c:pt idx="7">
                  <c:v>1.4959723820483314E-2</c:v>
                </c:pt>
                <c:pt idx="8">
                  <c:v>5.4085155350978138E-2</c:v>
                </c:pt>
                <c:pt idx="9">
                  <c:v>0</c:v>
                </c:pt>
                <c:pt idx="10">
                  <c:v>8.0552359033371698E-3</c:v>
                </c:pt>
                <c:pt idx="11">
                  <c:v>1.2658227848101266E-2</c:v>
                </c:pt>
                <c:pt idx="12">
                  <c:v>2.7617951668584578E-2</c:v>
                </c:pt>
                <c:pt idx="13">
                  <c:v>4.3728423475258918E-2</c:v>
                </c:pt>
                <c:pt idx="14">
                  <c:v>3.7974683544303799E-2</c:v>
                </c:pt>
                <c:pt idx="15">
                  <c:v>5.0632911392405063E-2</c:v>
                </c:pt>
                <c:pt idx="16">
                  <c:v>7.9401611047180673E-2</c:v>
                </c:pt>
                <c:pt idx="17">
                  <c:v>6.9044879171461446E-3</c:v>
                </c:pt>
                <c:pt idx="18">
                  <c:v>3.5673187571921748E-2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2-418F-9687-DC72E9977D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2-418F-9687-DC72E997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28</c:v>
                </c:pt>
                <c:pt idx="3">
                  <c:v>40</c:v>
                </c:pt>
                <c:pt idx="4">
                  <c:v>40</c:v>
                </c:pt>
                <c:pt idx="5">
                  <c:v>28</c:v>
                </c:pt>
                <c:pt idx="6">
                  <c:v>18</c:v>
                </c:pt>
                <c:pt idx="7">
                  <c:v>37</c:v>
                </c:pt>
                <c:pt idx="8">
                  <c:v>34</c:v>
                </c:pt>
                <c:pt idx="9">
                  <c:v>43</c:v>
                </c:pt>
                <c:pt idx="10">
                  <c:v>40</c:v>
                </c:pt>
                <c:pt idx="11">
                  <c:v>48</c:v>
                </c:pt>
                <c:pt idx="12">
                  <c:v>22</c:v>
                </c:pt>
                <c:pt idx="13">
                  <c:v>19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DEE-B53B-4727F65B7DB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23</c:v>
                </c:pt>
                <c:pt idx="3">
                  <c:v>38</c:v>
                </c:pt>
                <c:pt idx="4">
                  <c:v>31</c:v>
                </c:pt>
                <c:pt idx="5">
                  <c:v>17</c:v>
                </c:pt>
                <c:pt idx="6">
                  <c:v>11</c:v>
                </c:pt>
                <c:pt idx="7">
                  <c:v>57</c:v>
                </c:pt>
                <c:pt idx="8">
                  <c:v>45</c:v>
                </c:pt>
                <c:pt idx="9">
                  <c:v>43</c:v>
                </c:pt>
                <c:pt idx="10">
                  <c:v>37</c:v>
                </c:pt>
                <c:pt idx="11">
                  <c:v>31</c:v>
                </c:pt>
                <c:pt idx="12">
                  <c:v>30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DEE-B53B-4727F65B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18</c:v>
                </c:pt>
                <c:pt idx="1">
                  <c:v>11</c:v>
                </c:pt>
                <c:pt idx="2">
                  <c:v>26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24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1C6-875D-529709F5355F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14</c:v>
                </c:pt>
                <c:pt idx="1">
                  <c:v>25</c:v>
                </c:pt>
                <c:pt idx="2">
                  <c:v>7</c:v>
                </c:pt>
                <c:pt idx="3">
                  <c:v>37</c:v>
                </c:pt>
                <c:pt idx="4">
                  <c:v>22</c:v>
                </c:pt>
                <c:pt idx="5">
                  <c:v>10</c:v>
                </c:pt>
                <c:pt idx="6">
                  <c:v>6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1C6-875D-529709F53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10.25'!$U$8:$Y$8</c:f>
              <c:numCache>
                <c:formatCode>#,##0</c:formatCode>
                <c:ptCount val="5"/>
                <c:pt idx="1">
                  <c:v>21918.74</c:v>
                </c:pt>
                <c:pt idx="2">
                  <c:v>20908.810000000001</c:v>
                </c:pt>
                <c:pt idx="3">
                  <c:v>22094.39</c:v>
                </c:pt>
                <c:pt idx="4">
                  <c:v>19330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7-4A4B-826E-1F10C30EF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7-4A4B-826E-1F10C30E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10.25'!$V$4:$Z$4</c:f>
              <c:numCache>
                <c:formatCode>#,##0</c:formatCode>
                <c:ptCount val="5"/>
                <c:pt idx="0">
                  <c:v>594</c:v>
                </c:pt>
                <c:pt idx="1">
                  <c:v>692</c:v>
                </c:pt>
                <c:pt idx="2">
                  <c:v>847</c:v>
                </c:pt>
                <c:pt idx="3">
                  <c:v>821</c:v>
                </c:pt>
                <c:pt idx="4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2-4D50-826B-B5BBE342B446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10.25'!$V$7:$Z$7</c:f>
              <c:numCache>
                <c:formatCode>#,##0</c:formatCode>
                <c:ptCount val="5"/>
                <c:pt idx="0">
                  <c:v>406</c:v>
                </c:pt>
                <c:pt idx="1">
                  <c:v>449</c:v>
                </c:pt>
                <c:pt idx="2">
                  <c:v>535</c:v>
                </c:pt>
                <c:pt idx="3">
                  <c:v>524</c:v>
                </c:pt>
                <c:pt idx="4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2-4D50-826B-B5BBE342B446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10.25'!$V$11:$Z$11</c:f>
              <c:numCache>
                <c:formatCode>#,##0</c:formatCode>
                <c:ptCount val="5"/>
                <c:pt idx="0">
                  <c:v>388</c:v>
                </c:pt>
                <c:pt idx="1">
                  <c:v>462</c:v>
                </c:pt>
                <c:pt idx="2">
                  <c:v>563</c:v>
                </c:pt>
                <c:pt idx="3">
                  <c:v>550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2-4D50-826B-B5BBE342B446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10.25'!$V$12:$Z$12</c:f>
              <c:numCache>
                <c:formatCode>#,##0</c:formatCode>
                <c:ptCount val="5"/>
                <c:pt idx="0">
                  <c:v>207</c:v>
                </c:pt>
                <c:pt idx="1">
                  <c:v>230</c:v>
                </c:pt>
                <c:pt idx="2">
                  <c:v>282</c:v>
                </c:pt>
                <c:pt idx="3">
                  <c:v>266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2-4D50-826B-B5BBE342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0.31875719217491372</c:v>
                </c:pt>
                <c:pt idx="1">
                  <c:v>9.2059838895281933E-3</c:v>
                </c:pt>
                <c:pt idx="2">
                  <c:v>1.7261219792865361E-2</c:v>
                </c:pt>
                <c:pt idx="3">
                  <c:v>0</c:v>
                </c:pt>
                <c:pt idx="4">
                  <c:v>2.7617951668584578E-2</c:v>
                </c:pt>
                <c:pt idx="5">
                  <c:v>1.7261219792865361E-2</c:v>
                </c:pt>
                <c:pt idx="6">
                  <c:v>4.3728423475258918E-2</c:v>
                </c:pt>
                <c:pt idx="7">
                  <c:v>1.4959723820483314E-2</c:v>
                </c:pt>
                <c:pt idx="8">
                  <c:v>5.4085155350978138E-2</c:v>
                </c:pt>
                <c:pt idx="9">
                  <c:v>0</c:v>
                </c:pt>
                <c:pt idx="10">
                  <c:v>8.0552359033371698E-3</c:v>
                </c:pt>
                <c:pt idx="11">
                  <c:v>1.2658227848101266E-2</c:v>
                </c:pt>
                <c:pt idx="12">
                  <c:v>2.7617951668584578E-2</c:v>
                </c:pt>
                <c:pt idx="13">
                  <c:v>4.3728423475258918E-2</c:v>
                </c:pt>
                <c:pt idx="14">
                  <c:v>3.7974683544303799E-2</c:v>
                </c:pt>
                <c:pt idx="15">
                  <c:v>5.0632911392405063E-2</c:v>
                </c:pt>
                <c:pt idx="16">
                  <c:v>7.9401611047180673E-2</c:v>
                </c:pt>
                <c:pt idx="17">
                  <c:v>6.9044879171461446E-3</c:v>
                </c:pt>
                <c:pt idx="18">
                  <c:v>3.5673187571921748E-2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806-8BD9-AFB986A37C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806-8BD9-AFB986A3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18</c:v>
                </c:pt>
                <c:pt idx="3">
                  <c:v>60</c:v>
                </c:pt>
                <c:pt idx="4">
                  <c:v>51</c:v>
                </c:pt>
                <c:pt idx="5">
                  <c:v>33</c:v>
                </c:pt>
                <c:pt idx="6">
                  <c:v>28</c:v>
                </c:pt>
                <c:pt idx="7">
                  <c:v>36</c:v>
                </c:pt>
                <c:pt idx="8">
                  <c:v>27</c:v>
                </c:pt>
                <c:pt idx="9">
                  <c:v>49</c:v>
                </c:pt>
                <c:pt idx="10">
                  <c:v>29</c:v>
                </c:pt>
                <c:pt idx="11">
                  <c:v>48</c:v>
                </c:pt>
                <c:pt idx="12">
                  <c:v>15</c:v>
                </c:pt>
                <c:pt idx="13">
                  <c:v>18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2-4C59-8CA6-0DB508EAD13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35</c:v>
                </c:pt>
                <c:pt idx="3">
                  <c:v>44</c:v>
                </c:pt>
                <c:pt idx="4">
                  <c:v>34</c:v>
                </c:pt>
                <c:pt idx="5">
                  <c:v>22</c:v>
                </c:pt>
                <c:pt idx="6">
                  <c:v>8</c:v>
                </c:pt>
                <c:pt idx="7">
                  <c:v>41</c:v>
                </c:pt>
                <c:pt idx="8">
                  <c:v>48</c:v>
                </c:pt>
                <c:pt idx="9">
                  <c:v>42</c:v>
                </c:pt>
                <c:pt idx="10">
                  <c:v>36</c:v>
                </c:pt>
                <c:pt idx="11">
                  <c:v>24</c:v>
                </c:pt>
                <c:pt idx="12">
                  <c:v>44</c:v>
                </c:pt>
                <c:pt idx="13">
                  <c:v>11</c:v>
                </c:pt>
                <c:pt idx="14">
                  <c:v>5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2-4C59-8CA6-0DB508EAD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10.25'!$Z$83:$Z$90</c:f>
              <c:numCache>
                <c:formatCode>#,##0</c:formatCode>
                <c:ptCount val="8"/>
                <c:pt idx="0">
                  <c:v>17</c:v>
                </c:pt>
                <c:pt idx="1">
                  <c:v>8</c:v>
                </c:pt>
                <c:pt idx="2">
                  <c:v>40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25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4-4379-AD7D-3BC91EA822EC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10.25'!$Z$93:$Z$100</c:f>
              <c:numCache>
                <c:formatCode>#,##0</c:formatCode>
                <c:ptCount val="8"/>
                <c:pt idx="0">
                  <c:v>12</c:v>
                </c:pt>
                <c:pt idx="1">
                  <c:v>29</c:v>
                </c:pt>
                <c:pt idx="2">
                  <c:v>7</c:v>
                </c:pt>
                <c:pt idx="3">
                  <c:v>37</c:v>
                </c:pt>
                <c:pt idx="4">
                  <c:v>27</c:v>
                </c:pt>
                <c:pt idx="5">
                  <c:v>4</c:v>
                </c:pt>
                <c:pt idx="6">
                  <c:v>3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4-4379-AD7D-3BC91EA82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10.3'!$U$8:$Y$8</c:f>
              <c:numCache>
                <c:formatCode>#,##0</c:formatCode>
                <c:ptCount val="5"/>
                <c:pt idx="1">
                  <c:v>43286.7</c:v>
                </c:pt>
                <c:pt idx="2">
                  <c:v>43621</c:v>
                </c:pt>
                <c:pt idx="3">
                  <c:v>46675</c:v>
                </c:pt>
                <c:pt idx="4">
                  <c:v>45345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7-4236-8C50-F8F371509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7-4236-8C50-F8F371509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10.25'!$V$8:$Z$8</c:f>
              <c:numCache>
                <c:formatCode>#,##0</c:formatCode>
                <c:ptCount val="5"/>
                <c:pt idx="0">
                  <c:v>21918.74</c:v>
                </c:pt>
                <c:pt idx="1">
                  <c:v>20908.810000000001</c:v>
                </c:pt>
                <c:pt idx="2">
                  <c:v>22094.39</c:v>
                </c:pt>
                <c:pt idx="3">
                  <c:v>19330</c:v>
                </c:pt>
                <c:pt idx="4">
                  <c:v>15509.01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4-42E3-A69E-D91AB9F890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4-42E3-A69E-D91AB9F89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10.26'!$U$4:$Y$4</c:f>
              <c:numCache>
                <c:formatCode>#,##0</c:formatCode>
                <c:ptCount val="5"/>
                <c:pt idx="1">
                  <c:v>568</c:v>
                </c:pt>
                <c:pt idx="2">
                  <c:v>671</c:v>
                </c:pt>
                <c:pt idx="3">
                  <c:v>852</c:v>
                </c:pt>
                <c:pt idx="4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9-4821-991F-D00BAF1CC5A0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10.26'!$U$7:$Y$7</c:f>
              <c:numCache>
                <c:formatCode>#,##0</c:formatCode>
                <c:ptCount val="5"/>
                <c:pt idx="1">
                  <c:v>399</c:v>
                </c:pt>
                <c:pt idx="2">
                  <c:v>455</c:v>
                </c:pt>
                <c:pt idx="3">
                  <c:v>586</c:v>
                </c:pt>
                <c:pt idx="4">
                  <c:v>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9-4821-991F-D00BAF1CC5A0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10.26'!$U$11:$Y$11</c:f>
              <c:numCache>
                <c:formatCode>#,##0</c:formatCode>
                <c:ptCount val="5"/>
                <c:pt idx="1">
                  <c:v>397</c:v>
                </c:pt>
                <c:pt idx="2">
                  <c:v>472</c:v>
                </c:pt>
                <c:pt idx="3">
                  <c:v>569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9-4821-991F-D00BAF1CC5A0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10.26'!$U$12:$Y$12</c:f>
              <c:numCache>
                <c:formatCode>#,##0</c:formatCode>
                <c:ptCount val="5"/>
                <c:pt idx="1">
                  <c:v>176</c:v>
                </c:pt>
                <c:pt idx="2">
                  <c:v>199</c:v>
                </c:pt>
                <c:pt idx="3">
                  <c:v>284</c:v>
                </c:pt>
                <c:pt idx="4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99-4821-991F-D00BAF1CC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0.22526817640047675</c:v>
                </c:pt>
                <c:pt idx="1">
                  <c:v>1.0727056019070322E-2</c:v>
                </c:pt>
                <c:pt idx="2">
                  <c:v>4.0524433849821219E-2</c:v>
                </c:pt>
                <c:pt idx="3">
                  <c:v>0</c:v>
                </c:pt>
                <c:pt idx="4">
                  <c:v>3.4564958283671038E-2</c:v>
                </c:pt>
                <c:pt idx="5">
                  <c:v>1.3110846245530394E-2</c:v>
                </c:pt>
                <c:pt idx="6">
                  <c:v>7.8665077473182354E-2</c:v>
                </c:pt>
                <c:pt idx="7">
                  <c:v>3.5756853396901073E-2</c:v>
                </c:pt>
                <c:pt idx="8">
                  <c:v>3.6948748510131108E-2</c:v>
                </c:pt>
                <c:pt idx="9">
                  <c:v>0</c:v>
                </c:pt>
                <c:pt idx="10">
                  <c:v>2.9797377830750895E-2</c:v>
                </c:pt>
                <c:pt idx="11">
                  <c:v>1.4302741358760428E-2</c:v>
                </c:pt>
                <c:pt idx="12">
                  <c:v>2.2646007151370679E-2</c:v>
                </c:pt>
                <c:pt idx="13">
                  <c:v>3.9332538736591177E-2</c:v>
                </c:pt>
                <c:pt idx="14">
                  <c:v>3.5756853396901073E-2</c:v>
                </c:pt>
                <c:pt idx="15">
                  <c:v>8.1048867699642438E-2</c:v>
                </c:pt>
                <c:pt idx="16">
                  <c:v>6.6746126340882006E-2</c:v>
                </c:pt>
                <c:pt idx="17">
                  <c:v>3.5756853396901071E-3</c:v>
                </c:pt>
                <c:pt idx="18">
                  <c:v>4.0524433849821219E-2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1-49CA-B03E-AD95B85B5F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1-49CA-B03E-AD95B85B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4</c:v>
                </c:pt>
                <c:pt idx="1">
                  <c:v>7</c:v>
                </c:pt>
                <c:pt idx="2">
                  <c:v>38</c:v>
                </c:pt>
                <c:pt idx="3">
                  <c:v>44</c:v>
                </c:pt>
                <c:pt idx="4">
                  <c:v>56</c:v>
                </c:pt>
                <c:pt idx="5">
                  <c:v>32</c:v>
                </c:pt>
                <c:pt idx="6">
                  <c:v>29</c:v>
                </c:pt>
                <c:pt idx="7">
                  <c:v>19</c:v>
                </c:pt>
                <c:pt idx="8">
                  <c:v>31</c:v>
                </c:pt>
                <c:pt idx="9">
                  <c:v>35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E-4CF9-8263-0D426346283A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35</c:v>
                </c:pt>
                <c:pt idx="4">
                  <c:v>28</c:v>
                </c:pt>
                <c:pt idx="5">
                  <c:v>53</c:v>
                </c:pt>
                <c:pt idx="6">
                  <c:v>32</c:v>
                </c:pt>
                <c:pt idx="7">
                  <c:v>34</c:v>
                </c:pt>
                <c:pt idx="8">
                  <c:v>30</c:v>
                </c:pt>
                <c:pt idx="9">
                  <c:v>44</c:v>
                </c:pt>
                <c:pt idx="10">
                  <c:v>32</c:v>
                </c:pt>
                <c:pt idx="11">
                  <c:v>17</c:v>
                </c:pt>
                <c:pt idx="12">
                  <c:v>19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E-4CF9-8263-0D426346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30</c:v>
                </c:pt>
                <c:pt idx="1">
                  <c:v>10</c:v>
                </c:pt>
                <c:pt idx="2">
                  <c:v>34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32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E-4C20-8801-63C0B681B40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7</c:v>
                </c:pt>
                <c:pt idx="1">
                  <c:v>38</c:v>
                </c:pt>
                <c:pt idx="2">
                  <c:v>11</c:v>
                </c:pt>
                <c:pt idx="3">
                  <c:v>30</c:v>
                </c:pt>
                <c:pt idx="4">
                  <c:v>47</c:v>
                </c:pt>
                <c:pt idx="5">
                  <c:v>18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E-4C20-8801-63C0B681B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10.26'!$U$8:$Y$8</c:f>
              <c:numCache>
                <c:formatCode>#,##0</c:formatCode>
                <c:ptCount val="5"/>
                <c:pt idx="1">
                  <c:v>24896.47</c:v>
                </c:pt>
                <c:pt idx="2">
                  <c:v>25125</c:v>
                </c:pt>
                <c:pt idx="3">
                  <c:v>25993.5</c:v>
                </c:pt>
                <c:pt idx="4">
                  <c:v>28542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C-43BA-A770-202E435ED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C-43BA-A770-202E435E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10.26'!$V$4:$Z$4</c:f>
              <c:numCache>
                <c:formatCode>#,##0</c:formatCode>
                <c:ptCount val="5"/>
                <c:pt idx="0">
                  <c:v>568</c:v>
                </c:pt>
                <c:pt idx="1">
                  <c:v>671</c:v>
                </c:pt>
                <c:pt idx="2">
                  <c:v>852</c:v>
                </c:pt>
                <c:pt idx="3">
                  <c:v>730</c:v>
                </c:pt>
                <c:pt idx="4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C-4709-8ED4-EC4C5F43A9FE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10.26'!$V$7:$Z$7</c:f>
              <c:numCache>
                <c:formatCode>#,##0</c:formatCode>
                <c:ptCount val="5"/>
                <c:pt idx="0">
                  <c:v>399</c:v>
                </c:pt>
                <c:pt idx="1">
                  <c:v>455</c:v>
                </c:pt>
                <c:pt idx="2">
                  <c:v>586</c:v>
                </c:pt>
                <c:pt idx="3">
                  <c:v>482</c:v>
                </c:pt>
                <c:pt idx="4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C-4709-8ED4-EC4C5F43A9FE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10.26'!$V$11:$Z$11</c:f>
              <c:numCache>
                <c:formatCode>#,##0</c:formatCode>
                <c:ptCount val="5"/>
                <c:pt idx="0">
                  <c:v>397</c:v>
                </c:pt>
                <c:pt idx="1">
                  <c:v>472</c:v>
                </c:pt>
                <c:pt idx="2">
                  <c:v>569</c:v>
                </c:pt>
                <c:pt idx="3">
                  <c:v>533</c:v>
                </c:pt>
                <c:pt idx="4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C-4709-8ED4-EC4C5F43A9FE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10.26'!$V$12:$Z$12</c:f>
              <c:numCache>
                <c:formatCode>#,##0</c:formatCode>
                <c:ptCount val="5"/>
                <c:pt idx="0">
                  <c:v>176</c:v>
                </c:pt>
                <c:pt idx="1">
                  <c:v>199</c:v>
                </c:pt>
                <c:pt idx="2">
                  <c:v>284</c:v>
                </c:pt>
                <c:pt idx="3">
                  <c:v>203</c:v>
                </c:pt>
                <c:pt idx="4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C-4709-8ED4-EC4C5F43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0.22526817640047675</c:v>
                </c:pt>
                <c:pt idx="1">
                  <c:v>1.0727056019070322E-2</c:v>
                </c:pt>
                <c:pt idx="2">
                  <c:v>4.0524433849821219E-2</c:v>
                </c:pt>
                <c:pt idx="3">
                  <c:v>0</c:v>
                </c:pt>
                <c:pt idx="4">
                  <c:v>3.4564958283671038E-2</c:v>
                </c:pt>
                <c:pt idx="5">
                  <c:v>1.3110846245530394E-2</c:v>
                </c:pt>
                <c:pt idx="6">
                  <c:v>7.8665077473182354E-2</c:v>
                </c:pt>
                <c:pt idx="7">
                  <c:v>3.5756853396901073E-2</c:v>
                </c:pt>
                <c:pt idx="8">
                  <c:v>3.6948748510131108E-2</c:v>
                </c:pt>
                <c:pt idx="9">
                  <c:v>0</c:v>
                </c:pt>
                <c:pt idx="10">
                  <c:v>2.9797377830750895E-2</c:v>
                </c:pt>
                <c:pt idx="11">
                  <c:v>1.4302741358760428E-2</c:v>
                </c:pt>
                <c:pt idx="12">
                  <c:v>2.2646007151370679E-2</c:v>
                </c:pt>
                <c:pt idx="13">
                  <c:v>3.9332538736591177E-2</c:v>
                </c:pt>
                <c:pt idx="14">
                  <c:v>3.5756853396901073E-2</c:v>
                </c:pt>
                <c:pt idx="15">
                  <c:v>8.1048867699642438E-2</c:v>
                </c:pt>
                <c:pt idx="16">
                  <c:v>6.6746126340882006E-2</c:v>
                </c:pt>
                <c:pt idx="17">
                  <c:v>3.5756853396901071E-3</c:v>
                </c:pt>
                <c:pt idx="18">
                  <c:v>4.0524433849821219E-2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B-4BEF-9970-DCCE9218D9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B-4BEF-9970-DCCE921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10.26'!$Z$44:$Z$60</c:f>
              <c:numCache>
                <c:formatCode>#,##0</c:formatCode>
                <c:ptCount val="17"/>
                <c:pt idx="0">
                  <c:v>3</c:v>
                </c:pt>
                <c:pt idx="1">
                  <c:v>19</c:v>
                </c:pt>
                <c:pt idx="2">
                  <c:v>27</c:v>
                </c:pt>
                <c:pt idx="3">
                  <c:v>59</c:v>
                </c:pt>
                <c:pt idx="4">
                  <c:v>53</c:v>
                </c:pt>
                <c:pt idx="5">
                  <c:v>34</c:v>
                </c:pt>
                <c:pt idx="6">
                  <c:v>43</c:v>
                </c:pt>
                <c:pt idx="7">
                  <c:v>35</c:v>
                </c:pt>
                <c:pt idx="8">
                  <c:v>16</c:v>
                </c:pt>
                <c:pt idx="9">
                  <c:v>43</c:v>
                </c:pt>
                <c:pt idx="10">
                  <c:v>38</c:v>
                </c:pt>
                <c:pt idx="11">
                  <c:v>31</c:v>
                </c:pt>
                <c:pt idx="12">
                  <c:v>34</c:v>
                </c:pt>
                <c:pt idx="13">
                  <c:v>16</c:v>
                </c:pt>
                <c:pt idx="14">
                  <c:v>5</c:v>
                </c:pt>
                <c:pt idx="15">
                  <c:v>11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A-4A76-B64A-DCB28F1AF7E1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9</c:v>
                </c:pt>
                <c:pt idx="3">
                  <c:v>37</c:v>
                </c:pt>
                <c:pt idx="4">
                  <c:v>33</c:v>
                </c:pt>
                <c:pt idx="5">
                  <c:v>44</c:v>
                </c:pt>
                <c:pt idx="6">
                  <c:v>36</c:v>
                </c:pt>
                <c:pt idx="7">
                  <c:v>30</c:v>
                </c:pt>
                <c:pt idx="8">
                  <c:v>38</c:v>
                </c:pt>
                <c:pt idx="9">
                  <c:v>37</c:v>
                </c:pt>
                <c:pt idx="10">
                  <c:v>40</c:v>
                </c:pt>
                <c:pt idx="11">
                  <c:v>28</c:v>
                </c:pt>
                <c:pt idx="12">
                  <c:v>21</c:v>
                </c:pt>
                <c:pt idx="13">
                  <c:v>6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A-4A76-B64A-DCB28F1AF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10.26'!$Z$83:$Z$90</c:f>
              <c:numCache>
                <c:formatCode>#,##0</c:formatCode>
                <c:ptCount val="8"/>
                <c:pt idx="0">
                  <c:v>25</c:v>
                </c:pt>
                <c:pt idx="1">
                  <c:v>9</c:v>
                </c:pt>
                <c:pt idx="2">
                  <c:v>42</c:v>
                </c:pt>
                <c:pt idx="3">
                  <c:v>3</c:v>
                </c:pt>
                <c:pt idx="4">
                  <c:v>0</c:v>
                </c:pt>
                <c:pt idx="5">
                  <c:v>9</c:v>
                </c:pt>
                <c:pt idx="6">
                  <c:v>37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7-4F3B-BEB4-BC0D3AA2123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10.26'!$Z$93:$Z$100</c:f>
              <c:numCache>
                <c:formatCode>#,##0</c:formatCode>
                <c:ptCount val="8"/>
                <c:pt idx="0">
                  <c:v>11</c:v>
                </c:pt>
                <c:pt idx="1">
                  <c:v>46</c:v>
                </c:pt>
                <c:pt idx="2">
                  <c:v>9</c:v>
                </c:pt>
                <c:pt idx="3">
                  <c:v>31</c:v>
                </c:pt>
                <c:pt idx="4">
                  <c:v>48</c:v>
                </c:pt>
                <c:pt idx="5">
                  <c:v>19</c:v>
                </c:pt>
                <c:pt idx="6">
                  <c:v>5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7-4F3B-BEB4-BC0D3AA2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10.3'!$V$4:$Z$4</c:f>
              <c:numCache>
                <c:formatCode>#,##0</c:formatCode>
                <c:ptCount val="5"/>
                <c:pt idx="0">
                  <c:v>6621</c:v>
                </c:pt>
                <c:pt idx="1">
                  <c:v>6491</c:v>
                </c:pt>
                <c:pt idx="2">
                  <c:v>6339</c:v>
                </c:pt>
                <c:pt idx="3">
                  <c:v>6792</c:v>
                </c:pt>
                <c:pt idx="4">
                  <c:v>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262-A7EF-C3DE7366AEFA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10.3'!$V$7:$Z$7</c:f>
              <c:numCache>
                <c:formatCode>#,##0</c:formatCode>
                <c:ptCount val="5"/>
                <c:pt idx="0">
                  <c:v>4859</c:v>
                </c:pt>
                <c:pt idx="1">
                  <c:v>4888</c:v>
                </c:pt>
                <c:pt idx="2">
                  <c:v>4662</c:v>
                </c:pt>
                <c:pt idx="3">
                  <c:v>5064</c:v>
                </c:pt>
                <c:pt idx="4">
                  <c:v>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262-A7EF-C3DE7366AEFA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10.3'!$V$11:$Z$11</c:f>
              <c:numCache>
                <c:formatCode>#,##0</c:formatCode>
                <c:ptCount val="5"/>
                <c:pt idx="0">
                  <c:v>5793</c:v>
                </c:pt>
                <c:pt idx="1">
                  <c:v>5628</c:v>
                </c:pt>
                <c:pt idx="2">
                  <c:v>5411</c:v>
                </c:pt>
                <c:pt idx="3">
                  <c:v>5951</c:v>
                </c:pt>
                <c:pt idx="4">
                  <c:v>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262-A7EF-C3DE7366AEFA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10.3'!$V$12:$Z$12</c:f>
              <c:numCache>
                <c:formatCode>#,##0</c:formatCode>
                <c:ptCount val="5"/>
                <c:pt idx="0">
                  <c:v>827</c:v>
                </c:pt>
                <c:pt idx="1">
                  <c:v>863</c:v>
                </c:pt>
                <c:pt idx="2">
                  <c:v>927</c:v>
                </c:pt>
                <c:pt idx="3">
                  <c:v>840</c:v>
                </c:pt>
                <c:pt idx="4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88-4262-A7EF-C3DE7366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10.26'!$V$8:$Z$8</c:f>
              <c:numCache>
                <c:formatCode>#,##0</c:formatCode>
                <c:ptCount val="5"/>
                <c:pt idx="0">
                  <c:v>24896.47</c:v>
                </c:pt>
                <c:pt idx="1">
                  <c:v>25125</c:v>
                </c:pt>
                <c:pt idx="2">
                  <c:v>25993.5</c:v>
                </c:pt>
                <c:pt idx="3">
                  <c:v>28542</c:v>
                </c:pt>
                <c:pt idx="4">
                  <c:v>24986.1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D-43DC-877A-386341B98C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D-43DC-877A-386341B98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10.27'!$U$4:$Y$4</c:f>
              <c:numCache>
                <c:formatCode>#,##0</c:formatCode>
                <c:ptCount val="5"/>
                <c:pt idx="1">
                  <c:v>1828</c:v>
                </c:pt>
                <c:pt idx="2">
                  <c:v>1967</c:v>
                </c:pt>
                <c:pt idx="3">
                  <c:v>2172</c:v>
                </c:pt>
                <c:pt idx="4">
                  <c:v>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8-4B20-89C8-F16062E73FA1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10.27'!$U$7:$Y$7</c:f>
              <c:numCache>
                <c:formatCode>#,##0</c:formatCode>
                <c:ptCount val="5"/>
                <c:pt idx="1">
                  <c:v>1124</c:v>
                </c:pt>
                <c:pt idx="2">
                  <c:v>1213</c:v>
                </c:pt>
                <c:pt idx="3">
                  <c:v>1297</c:v>
                </c:pt>
                <c:pt idx="4">
                  <c:v>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8-4B20-89C8-F16062E73FA1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10.27'!$U$11:$Y$11</c:f>
              <c:numCache>
                <c:formatCode>#,##0</c:formatCode>
                <c:ptCount val="5"/>
                <c:pt idx="1">
                  <c:v>1453</c:v>
                </c:pt>
                <c:pt idx="2">
                  <c:v>1574</c:v>
                </c:pt>
                <c:pt idx="3">
                  <c:v>1741</c:v>
                </c:pt>
                <c:pt idx="4">
                  <c:v>1754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8-4B20-89C8-F16062E73FA1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10.27'!$U$12:$Y$12</c:f>
              <c:numCache>
                <c:formatCode>#,##0</c:formatCode>
                <c:ptCount val="5"/>
                <c:pt idx="1">
                  <c:v>373</c:v>
                </c:pt>
                <c:pt idx="2">
                  <c:v>393</c:v>
                </c:pt>
                <c:pt idx="3">
                  <c:v>436</c:v>
                </c:pt>
                <c:pt idx="4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78-4B20-89C8-F16062E7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0.30783582089552236</c:v>
                </c:pt>
                <c:pt idx="1">
                  <c:v>1.8656716417910447E-3</c:v>
                </c:pt>
                <c:pt idx="2">
                  <c:v>3.2182835820895525E-2</c:v>
                </c:pt>
                <c:pt idx="3">
                  <c:v>2.798507462686567E-3</c:v>
                </c:pt>
                <c:pt idx="4">
                  <c:v>5.2238805970149252E-2</c:v>
                </c:pt>
                <c:pt idx="5">
                  <c:v>3.4048507462686568E-2</c:v>
                </c:pt>
                <c:pt idx="6">
                  <c:v>8.6287313432835827E-2</c:v>
                </c:pt>
                <c:pt idx="7">
                  <c:v>8.2555970149253727E-2</c:v>
                </c:pt>
                <c:pt idx="8">
                  <c:v>2.2854477611940299E-2</c:v>
                </c:pt>
                <c:pt idx="9">
                  <c:v>2.798507462686567E-3</c:v>
                </c:pt>
                <c:pt idx="10">
                  <c:v>1.7723880597014924E-2</c:v>
                </c:pt>
                <c:pt idx="11">
                  <c:v>5.597014925373134E-3</c:v>
                </c:pt>
                <c:pt idx="12">
                  <c:v>2.3320895522388061E-2</c:v>
                </c:pt>
                <c:pt idx="13">
                  <c:v>2.2388059701492536E-2</c:v>
                </c:pt>
                <c:pt idx="14">
                  <c:v>2.8451492537313432E-2</c:v>
                </c:pt>
                <c:pt idx="15">
                  <c:v>4.0578358208955223E-2</c:v>
                </c:pt>
                <c:pt idx="16">
                  <c:v>6.4832089552238806E-2</c:v>
                </c:pt>
                <c:pt idx="17">
                  <c:v>2.798507462686567E-3</c:v>
                </c:pt>
                <c:pt idx="18">
                  <c:v>2.7985074626865673E-2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F-4283-A2C5-FD1B43245D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F-4283-A2C5-FD1B4324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54</c:v>
                </c:pt>
                <c:pt idx="3">
                  <c:v>91</c:v>
                </c:pt>
                <c:pt idx="4">
                  <c:v>129</c:v>
                </c:pt>
                <c:pt idx="5">
                  <c:v>114</c:v>
                </c:pt>
                <c:pt idx="6">
                  <c:v>99</c:v>
                </c:pt>
                <c:pt idx="7">
                  <c:v>107</c:v>
                </c:pt>
                <c:pt idx="8">
                  <c:v>86</c:v>
                </c:pt>
                <c:pt idx="9">
                  <c:v>92</c:v>
                </c:pt>
                <c:pt idx="10">
                  <c:v>94</c:v>
                </c:pt>
                <c:pt idx="11">
                  <c:v>100</c:v>
                </c:pt>
                <c:pt idx="12">
                  <c:v>63</c:v>
                </c:pt>
                <c:pt idx="13">
                  <c:v>26</c:v>
                </c:pt>
                <c:pt idx="14">
                  <c:v>23</c:v>
                </c:pt>
                <c:pt idx="15">
                  <c:v>18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A-4162-9A10-2D78EBFC7607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7</c:v>
                </c:pt>
                <c:pt idx="1">
                  <c:v>26</c:v>
                </c:pt>
                <c:pt idx="2">
                  <c:v>71</c:v>
                </c:pt>
                <c:pt idx="3">
                  <c:v>80</c:v>
                </c:pt>
                <c:pt idx="4">
                  <c:v>118</c:v>
                </c:pt>
                <c:pt idx="5">
                  <c:v>80</c:v>
                </c:pt>
                <c:pt idx="6">
                  <c:v>69</c:v>
                </c:pt>
                <c:pt idx="7">
                  <c:v>83</c:v>
                </c:pt>
                <c:pt idx="8">
                  <c:v>98</c:v>
                </c:pt>
                <c:pt idx="9">
                  <c:v>96</c:v>
                </c:pt>
                <c:pt idx="10">
                  <c:v>108</c:v>
                </c:pt>
                <c:pt idx="11">
                  <c:v>75</c:v>
                </c:pt>
                <c:pt idx="12">
                  <c:v>63</c:v>
                </c:pt>
                <c:pt idx="13">
                  <c:v>34</c:v>
                </c:pt>
                <c:pt idx="14">
                  <c:v>13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A-4162-9A10-2D78EBFC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62</c:v>
                </c:pt>
                <c:pt idx="1">
                  <c:v>31</c:v>
                </c:pt>
                <c:pt idx="2">
                  <c:v>101</c:v>
                </c:pt>
                <c:pt idx="3">
                  <c:v>15</c:v>
                </c:pt>
                <c:pt idx="4">
                  <c:v>5</c:v>
                </c:pt>
                <c:pt idx="5">
                  <c:v>28</c:v>
                </c:pt>
                <c:pt idx="6">
                  <c:v>55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13D-A659-233B813853E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30</c:v>
                </c:pt>
                <c:pt idx="1">
                  <c:v>88</c:v>
                </c:pt>
                <c:pt idx="2">
                  <c:v>27</c:v>
                </c:pt>
                <c:pt idx="3">
                  <c:v>106</c:v>
                </c:pt>
                <c:pt idx="4">
                  <c:v>56</c:v>
                </c:pt>
                <c:pt idx="5">
                  <c:v>74</c:v>
                </c:pt>
                <c:pt idx="6">
                  <c:v>5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13D-A659-233B8138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10.27'!$U$8:$Y$8</c:f>
              <c:numCache>
                <c:formatCode>#,##0</c:formatCode>
                <c:ptCount val="5"/>
                <c:pt idx="1">
                  <c:v>18702.169999999998</c:v>
                </c:pt>
                <c:pt idx="2">
                  <c:v>21747.34</c:v>
                </c:pt>
                <c:pt idx="3">
                  <c:v>20292.150000000001</c:v>
                </c:pt>
                <c:pt idx="4">
                  <c:v>24560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5-421A-BFA2-300D8CD84D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5-421A-BFA2-300D8CD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10.27'!$V$4:$Z$4</c:f>
              <c:numCache>
                <c:formatCode>#,##0</c:formatCode>
                <c:ptCount val="5"/>
                <c:pt idx="0">
                  <c:v>1828</c:v>
                </c:pt>
                <c:pt idx="1">
                  <c:v>1967</c:v>
                </c:pt>
                <c:pt idx="2">
                  <c:v>2172</c:v>
                </c:pt>
                <c:pt idx="3">
                  <c:v>2163</c:v>
                </c:pt>
                <c:pt idx="4">
                  <c:v>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B-4190-85A2-6F664A7C9713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10.27'!$V$7:$Z$7</c:f>
              <c:numCache>
                <c:formatCode>#,##0</c:formatCode>
                <c:ptCount val="5"/>
                <c:pt idx="0">
                  <c:v>1124</c:v>
                </c:pt>
                <c:pt idx="1">
                  <c:v>1213</c:v>
                </c:pt>
                <c:pt idx="2">
                  <c:v>1297</c:v>
                </c:pt>
                <c:pt idx="3">
                  <c:v>1287</c:v>
                </c:pt>
                <c:pt idx="4">
                  <c:v>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B-4190-85A2-6F664A7C9713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10.27'!$V$11:$Z$11</c:f>
              <c:numCache>
                <c:formatCode>#,##0</c:formatCode>
                <c:ptCount val="5"/>
                <c:pt idx="0">
                  <c:v>1453</c:v>
                </c:pt>
                <c:pt idx="1">
                  <c:v>1574</c:v>
                </c:pt>
                <c:pt idx="2">
                  <c:v>1741</c:v>
                </c:pt>
                <c:pt idx="3">
                  <c:v>1754</c:v>
                </c:pt>
                <c:pt idx="4">
                  <c:v>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B-4190-85A2-6F664A7C9713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10.27'!$V$12:$Z$12</c:f>
              <c:numCache>
                <c:formatCode>#,##0</c:formatCode>
                <c:ptCount val="5"/>
                <c:pt idx="0">
                  <c:v>373</c:v>
                </c:pt>
                <c:pt idx="1">
                  <c:v>393</c:v>
                </c:pt>
                <c:pt idx="2">
                  <c:v>436</c:v>
                </c:pt>
                <c:pt idx="3">
                  <c:v>407</c:v>
                </c:pt>
                <c:pt idx="4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4B-4190-85A2-6F664A7C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0.30783582089552236</c:v>
                </c:pt>
                <c:pt idx="1">
                  <c:v>1.8656716417910447E-3</c:v>
                </c:pt>
                <c:pt idx="2">
                  <c:v>3.2182835820895525E-2</c:v>
                </c:pt>
                <c:pt idx="3">
                  <c:v>2.798507462686567E-3</c:v>
                </c:pt>
                <c:pt idx="4">
                  <c:v>5.2238805970149252E-2</c:v>
                </c:pt>
                <c:pt idx="5">
                  <c:v>3.4048507462686568E-2</c:v>
                </c:pt>
                <c:pt idx="6">
                  <c:v>8.6287313432835827E-2</c:v>
                </c:pt>
                <c:pt idx="7">
                  <c:v>8.2555970149253727E-2</c:v>
                </c:pt>
                <c:pt idx="8">
                  <c:v>2.2854477611940299E-2</c:v>
                </c:pt>
                <c:pt idx="9">
                  <c:v>2.798507462686567E-3</c:v>
                </c:pt>
                <c:pt idx="10">
                  <c:v>1.7723880597014924E-2</c:v>
                </c:pt>
                <c:pt idx="11">
                  <c:v>5.597014925373134E-3</c:v>
                </c:pt>
                <c:pt idx="12">
                  <c:v>2.3320895522388061E-2</c:v>
                </c:pt>
                <c:pt idx="13">
                  <c:v>2.2388059701492536E-2</c:v>
                </c:pt>
                <c:pt idx="14">
                  <c:v>2.8451492537313432E-2</c:v>
                </c:pt>
                <c:pt idx="15">
                  <c:v>4.0578358208955223E-2</c:v>
                </c:pt>
                <c:pt idx="16">
                  <c:v>6.4832089552238806E-2</c:v>
                </c:pt>
                <c:pt idx="17">
                  <c:v>2.798507462686567E-3</c:v>
                </c:pt>
                <c:pt idx="18">
                  <c:v>2.7985074626865673E-2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AE9-90E5-C2A9533E6E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5-4AE9-90E5-C2A9533E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10.27'!$Z$44:$Z$60</c:f>
              <c:numCache>
                <c:formatCode>#,##0</c:formatCode>
                <c:ptCount val="17"/>
                <c:pt idx="0">
                  <c:v>6</c:v>
                </c:pt>
                <c:pt idx="1">
                  <c:v>37</c:v>
                </c:pt>
                <c:pt idx="2">
                  <c:v>47</c:v>
                </c:pt>
                <c:pt idx="3">
                  <c:v>77</c:v>
                </c:pt>
                <c:pt idx="4">
                  <c:v>134</c:v>
                </c:pt>
                <c:pt idx="5">
                  <c:v>120</c:v>
                </c:pt>
                <c:pt idx="6">
                  <c:v>83</c:v>
                </c:pt>
                <c:pt idx="7">
                  <c:v>82</c:v>
                </c:pt>
                <c:pt idx="8">
                  <c:v>114</c:v>
                </c:pt>
                <c:pt idx="9">
                  <c:v>97</c:v>
                </c:pt>
                <c:pt idx="10">
                  <c:v>100</c:v>
                </c:pt>
                <c:pt idx="11">
                  <c:v>115</c:v>
                </c:pt>
                <c:pt idx="12">
                  <c:v>76</c:v>
                </c:pt>
                <c:pt idx="13">
                  <c:v>35</c:v>
                </c:pt>
                <c:pt idx="14">
                  <c:v>28</c:v>
                </c:pt>
                <c:pt idx="15">
                  <c:v>17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4-4050-A1C6-6D97D1F3E4BE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10.27'!$Z$63:$Z$79</c:f>
              <c:numCache>
                <c:formatCode>#,##0</c:formatCode>
                <c:ptCount val="17"/>
                <c:pt idx="0">
                  <c:v>7</c:v>
                </c:pt>
                <c:pt idx="1">
                  <c:v>24</c:v>
                </c:pt>
                <c:pt idx="2">
                  <c:v>82</c:v>
                </c:pt>
                <c:pt idx="3">
                  <c:v>71</c:v>
                </c:pt>
                <c:pt idx="4">
                  <c:v>97</c:v>
                </c:pt>
                <c:pt idx="5">
                  <c:v>90</c:v>
                </c:pt>
                <c:pt idx="6">
                  <c:v>72</c:v>
                </c:pt>
                <c:pt idx="7">
                  <c:v>59</c:v>
                </c:pt>
                <c:pt idx="8">
                  <c:v>87</c:v>
                </c:pt>
                <c:pt idx="9">
                  <c:v>94</c:v>
                </c:pt>
                <c:pt idx="10">
                  <c:v>111</c:v>
                </c:pt>
                <c:pt idx="11">
                  <c:v>76</c:v>
                </c:pt>
                <c:pt idx="12">
                  <c:v>63</c:v>
                </c:pt>
                <c:pt idx="13">
                  <c:v>35</c:v>
                </c:pt>
                <c:pt idx="14">
                  <c:v>9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4-4050-A1C6-6D97D1F3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10.27'!$Z$83:$Z$90</c:f>
              <c:numCache>
                <c:formatCode>#,##0</c:formatCode>
                <c:ptCount val="8"/>
                <c:pt idx="0">
                  <c:v>70</c:v>
                </c:pt>
                <c:pt idx="1">
                  <c:v>27</c:v>
                </c:pt>
                <c:pt idx="2">
                  <c:v>101</c:v>
                </c:pt>
                <c:pt idx="3">
                  <c:v>17</c:v>
                </c:pt>
                <c:pt idx="4">
                  <c:v>6</c:v>
                </c:pt>
                <c:pt idx="5">
                  <c:v>34</c:v>
                </c:pt>
                <c:pt idx="6">
                  <c:v>66</c:v>
                </c:pt>
                <c:pt idx="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8-45B2-A657-FCB1D68DEB4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10.27'!$Z$93:$Z$100</c:f>
              <c:numCache>
                <c:formatCode>#,##0</c:formatCode>
                <c:ptCount val="8"/>
                <c:pt idx="0">
                  <c:v>33</c:v>
                </c:pt>
                <c:pt idx="1">
                  <c:v>79</c:v>
                </c:pt>
                <c:pt idx="2">
                  <c:v>21</c:v>
                </c:pt>
                <c:pt idx="3">
                  <c:v>89</c:v>
                </c:pt>
                <c:pt idx="4">
                  <c:v>61</c:v>
                </c:pt>
                <c:pt idx="5">
                  <c:v>72</c:v>
                </c:pt>
                <c:pt idx="6">
                  <c:v>4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8-45B2-A657-FCB1D68D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5.0239234449760764E-2</c:v>
                </c:pt>
                <c:pt idx="1">
                  <c:v>9.0064734027582322E-3</c:v>
                </c:pt>
                <c:pt idx="2">
                  <c:v>8.1761891359414585E-2</c:v>
                </c:pt>
                <c:pt idx="3">
                  <c:v>6.6141289051505773E-3</c:v>
                </c:pt>
                <c:pt idx="4">
                  <c:v>9.4005066141289048E-2</c:v>
                </c:pt>
                <c:pt idx="5">
                  <c:v>4.9676329862088378E-2</c:v>
                </c:pt>
                <c:pt idx="6">
                  <c:v>8.0495356037151702E-2</c:v>
                </c:pt>
                <c:pt idx="7">
                  <c:v>3.7996059667886294E-2</c:v>
                </c:pt>
                <c:pt idx="8">
                  <c:v>7.331832254432874E-2</c:v>
                </c:pt>
                <c:pt idx="9">
                  <c:v>5.2068674359696029E-3</c:v>
                </c:pt>
                <c:pt idx="10">
                  <c:v>2.9411764705882353E-2</c:v>
                </c:pt>
                <c:pt idx="11">
                  <c:v>1.4635519279482128E-2</c:v>
                </c:pt>
                <c:pt idx="12">
                  <c:v>4.1936391781593023E-2</c:v>
                </c:pt>
                <c:pt idx="13">
                  <c:v>0.11694342808893893</c:v>
                </c:pt>
                <c:pt idx="14">
                  <c:v>5.0520686743596957E-2</c:v>
                </c:pt>
                <c:pt idx="15">
                  <c:v>5.1927948212777936E-2</c:v>
                </c:pt>
                <c:pt idx="16">
                  <c:v>9.7804672108077681E-2</c:v>
                </c:pt>
                <c:pt idx="17">
                  <c:v>1.3368983957219251E-2</c:v>
                </c:pt>
                <c:pt idx="18">
                  <c:v>3.532226287644244E-2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F-4019-B1A3-27B248FF7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F-4019-B1A3-27B248FF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10.27'!$V$8:$Z$8</c:f>
              <c:numCache>
                <c:formatCode>#,##0</c:formatCode>
                <c:ptCount val="5"/>
                <c:pt idx="0">
                  <c:v>18702.169999999998</c:v>
                </c:pt>
                <c:pt idx="1">
                  <c:v>21747.34</c:v>
                </c:pt>
                <c:pt idx="2">
                  <c:v>20292.150000000001</c:v>
                </c:pt>
                <c:pt idx="3">
                  <c:v>24560</c:v>
                </c:pt>
                <c:pt idx="4">
                  <c:v>22552.07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D-49E4-8A3A-1855E1C7D0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D-49E4-8A3A-1855E1C7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10.28'!$U$4:$Y$4</c:f>
              <c:numCache>
                <c:formatCode>#,##0</c:formatCode>
                <c:ptCount val="5"/>
                <c:pt idx="1">
                  <c:v>10214</c:v>
                </c:pt>
                <c:pt idx="2">
                  <c:v>10909</c:v>
                </c:pt>
                <c:pt idx="3">
                  <c:v>11712</c:v>
                </c:pt>
                <c:pt idx="4">
                  <c:v>11626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7-4619-9681-65B89B51E126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10.28'!$U$7:$Y$7</c:f>
              <c:numCache>
                <c:formatCode>#,##0</c:formatCode>
                <c:ptCount val="5"/>
                <c:pt idx="1">
                  <c:v>7538</c:v>
                </c:pt>
                <c:pt idx="2">
                  <c:v>7956</c:v>
                </c:pt>
                <c:pt idx="3">
                  <c:v>8547</c:v>
                </c:pt>
                <c:pt idx="4">
                  <c:v>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7-4619-9681-65B89B51E126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10.28'!$U$11:$Y$11</c:f>
              <c:numCache>
                <c:formatCode>#,##0</c:formatCode>
                <c:ptCount val="5"/>
                <c:pt idx="1">
                  <c:v>8784</c:v>
                </c:pt>
                <c:pt idx="2">
                  <c:v>9366</c:v>
                </c:pt>
                <c:pt idx="3">
                  <c:v>10024</c:v>
                </c:pt>
                <c:pt idx="4">
                  <c:v>10125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7-4619-9681-65B89B51E126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10.28'!$U$12:$Y$12</c:f>
              <c:numCache>
                <c:formatCode>#,##0</c:formatCode>
                <c:ptCount val="5"/>
                <c:pt idx="1">
                  <c:v>1432</c:v>
                </c:pt>
                <c:pt idx="2">
                  <c:v>1543</c:v>
                </c:pt>
                <c:pt idx="3">
                  <c:v>1685</c:v>
                </c:pt>
                <c:pt idx="4">
                  <c:v>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7-4619-9681-65B89B51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6.6108161911081625E-2</c:v>
                </c:pt>
                <c:pt idx="1">
                  <c:v>9.621765096217651E-3</c:v>
                </c:pt>
                <c:pt idx="2">
                  <c:v>0.11048440610484406</c:v>
                </c:pt>
                <c:pt idx="3">
                  <c:v>5.2256138022561379E-3</c:v>
                </c:pt>
                <c:pt idx="4">
                  <c:v>6.8264764432647645E-2</c:v>
                </c:pt>
                <c:pt idx="5">
                  <c:v>3.2680822826808231E-2</c:v>
                </c:pt>
                <c:pt idx="6">
                  <c:v>9.7627737226277378E-2</c:v>
                </c:pt>
                <c:pt idx="7">
                  <c:v>5.2007299270072992E-2</c:v>
                </c:pt>
                <c:pt idx="8">
                  <c:v>4.3878566688785668E-2</c:v>
                </c:pt>
                <c:pt idx="9">
                  <c:v>4.7279362972793629E-3</c:v>
                </c:pt>
                <c:pt idx="10">
                  <c:v>1.8497013934970139E-2</c:v>
                </c:pt>
                <c:pt idx="11">
                  <c:v>1.2607830126078301E-2</c:v>
                </c:pt>
                <c:pt idx="12">
                  <c:v>4.4210351692103515E-2</c:v>
                </c:pt>
                <c:pt idx="13">
                  <c:v>7.415394824153948E-2</c:v>
                </c:pt>
                <c:pt idx="14">
                  <c:v>5.7564698075646979E-2</c:v>
                </c:pt>
                <c:pt idx="15">
                  <c:v>7.8633045786330458E-2</c:v>
                </c:pt>
                <c:pt idx="16">
                  <c:v>0.1070836098208361</c:v>
                </c:pt>
                <c:pt idx="17">
                  <c:v>1.6174518911745189E-2</c:v>
                </c:pt>
                <c:pt idx="18">
                  <c:v>3.4920371599203713E-2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1-4C89-B3E2-A22CB50C66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1-4C89-B3E2-A22CB50C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4</c:v>
                </c:pt>
                <c:pt idx="1">
                  <c:v>154</c:v>
                </c:pt>
                <c:pt idx="2">
                  <c:v>424</c:v>
                </c:pt>
                <c:pt idx="3">
                  <c:v>543</c:v>
                </c:pt>
                <c:pt idx="4">
                  <c:v>469</c:v>
                </c:pt>
                <c:pt idx="5">
                  <c:v>474</c:v>
                </c:pt>
                <c:pt idx="6">
                  <c:v>518</c:v>
                </c:pt>
                <c:pt idx="7">
                  <c:v>550</c:v>
                </c:pt>
                <c:pt idx="8">
                  <c:v>685</c:v>
                </c:pt>
                <c:pt idx="9">
                  <c:v>545</c:v>
                </c:pt>
                <c:pt idx="10">
                  <c:v>625</c:v>
                </c:pt>
                <c:pt idx="11">
                  <c:v>492</c:v>
                </c:pt>
                <c:pt idx="12">
                  <c:v>237</c:v>
                </c:pt>
                <c:pt idx="13">
                  <c:v>97</c:v>
                </c:pt>
                <c:pt idx="14">
                  <c:v>39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0-44CB-8C60-16C67670E8DF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9</c:v>
                </c:pt>
                <c:pt idx="1">
                  <c:v>186</c:v>
                </c:pt>
                <c:pt idx="2">
                  <c:v>521</c:v>
                </c:pt>
                <c:pt idx="3">
                  <c:v>527</c:v>
                </c:pt>
                <c:pt idx="4">
                  <c:v>427</c:v>
                </c:pt>
                <c:pt idx="5">
                  <c:v>464</c:v>
                </c:pt>
                <c:pt idx="6">
                  <c:v>550</c:v>
                </c:pt>
                <c:pt idx="7">
                  <c:v>585</c:v>
                </c:pt>
                <c:pt idx="8">
                  <c:v>670</c:v>
                </c:pt>
                <c:pt idx="9">
                  <c:v>642</c:v>
                </c:pt>
                <c:pt idx="10">
                  <c:v>529</c:v>
                </c:pt>
                <c:pt idx="11">
                  <c:v>387</c:v>
                </c:pt>
                <c:pt idx="12">
                  <c:v>132</c:v>
                </c:pt>
                <c:pt idx="13">
                  <c:v>66</c:v>
                </c:pt>
                <c:pt idx="14">
                  <c:v>31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0-44CB-8C60-16C67670E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524</c:v>
                </c:pt>
                <c:pt idx="1">
                  <c:v>359</c:v>
                </c:pt>
                <c:pt idx="2">
                  <c:v>891</c:v>
                </c:pt>
                <c:pt idx="3">
                  <c:v>236</c:v>
                </c:pt>
                <c:pt idx="4">
                  <c:v>157</c:v>
                </c:pt>
                <c:pt idx="5">
                  <c:v>178</c:v>
                </c:pt>
                <c:pt idx="6">
                  <c:v>535</c:v>
                </c:pt>
                <c:pt idx="7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6-4651-A23D-CB4CCC90BF65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330</c:v>
                </c:pt>
                <c:pt idx="1">
                  <c:v>660</c:v>
                </c:pt>
                <c:pt idx="2">
                  <c:v>180</c:v>
                </c:pt>
                <c:pt idx="3">
                  <c:v>733</c:v>
                </c:pt>
                <c:pt idx="4">
                  <c:v>679</c:v>
                </c:pt>
                <c:pt idx="5">
                  <c:v>429</c:v>
                </c:pt>
                <c:pt idx="6">
                  <c:v>47</c:v>
                </c:pt>
                <c:pt idx="7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6-4651-A23D-CB4CCC90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10.28'!$U$8:$Y$8</c:f>
              <c:numCache>
                <c:formatCode>#,##0</c:formatCode>
                <c:ptCount val="5"/>
                <c:pt idx="1">
                  <c:v>43768.5</c:v>
                </c:pt>
                <c:pt idx="2">
                  <c:v>44418.26</c:v>
                </c:pt>
                <c:pt idx="3">
                  <c:v>44892</c:v>
                </c:pt>
                <c:pt idx="4">
                  <c:v>45247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8-4333-A177-6C0EF3A47E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8-4333-A177-6C0EF3A4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10.28'!$V$4:$Z$4</c:f>
              <c:numCache>
                <c:formatCode>#,##0</c:formatCode>
                <c:ptCount val="5"/>
                <c:pt idx="0">
                  <c:v>10214</c:v>
                </c:pt>
                <c:pt idx="1">
                  <c:v>10909</c:v>
                </c:pt>
                <c:pt idx="2">
                  <c:v>11712</c:v>
                </c:pt>
                <c:pt idx="3">
                  <c:v>11626</c:v>
                </c:pt>
                <c:pt idx="4">
                  <c:v>12058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5-4EDB-AFB6-8856F762E2F0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10.28'!$V$7:$Z$7</c:f>
              <c:numCache>
                <c:formatCode>#,##0</c:formatCode>
                <c:ptCount val="5"/>
                <c:pt idx="0">
                  <c:v>7538</c:v>
                </c:pt>
                <c:pt idx="1">
                  <c:v>7956</c:v>
                </c:pt>
                <c:pt idx="2">
                  <c:v>8547</c:v>
                </c:pt>
                <c:pt idx="3">
                  <c:v>8346</c:v>
                </c:pt>
                <c:pt idx="4">
                  <c:v>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5-4EDB-AFB6-8856F762E2F0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10.28'!$V$11:$Z$11</c:f>
              <c:numCache>
                <c:formatCode>#,##0</c:formatCode>
                <c:ptCount val="5"/>
                <c:pt idx="0">
                  <c:v>8784</c:v>
                </c:pt>
                <c:pt idx="1">
                  <c:v>9366</c:v>
                </c:pt>
                <c:pt idx="2">
                  <c:v>10024</c:v>
                </c:pt>
                <c:pt idx="3">
                  <c:v>10125</c:v>
                </c:pt>
                <c:pt idx="4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5-4EDB-AFB6-8856F762E2F0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10.28'!$V$12:$Z$12</c:f>
              <c:numCache>
                <c:formatCode>#,##0</c:formatCode>
                <c:ptCount val="5"/>
                <c:pt idx="0">
                  <c:v>1432</c:v>
                </c:pt>
                <c:pt idx="1">
                  <c:v>1543</c:v>
                </c:pt>
                <c:pt idx="2">
                  <c:v>1685</c:v>
                </c:pt>
                <c:pt idx="3">
                  <c:v>1503</c:v>
                </c:pt>
                <c:pt idx="4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5-4EDB-AFB6-8856F762E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6.6108161911081625E-2</c:v>
                </c:pt>
                <c:pt idx="1">
                  <c:v>9.621765096217651E-3</c:v>
                </c:pt>
                <c:pt idx="2">
                  <c:v>0.11048440610484406</c:v>
                </c:pt>
                <c:pt idx="3">
                  <c:v>5.2256138022561379E-3</c:v>
                </c:pt>
                <c:pt idx="4">
                  <c:v>6.8264764432647645E-2</c:v>
                </c:pt>
                <c:pt idx="5">
                  <c:v>3.2680822826808231E-2</c:v>
                </c:pt>
                <c:pt idx="6">
                  <c:v>9.7627737226277378E-2</c:v>
                </c:pt>
                <c:pt idx="7">
                  <c:v>5.2007299270072992E-2</c:v>
                </c:pt>
                <c:pt idx="8">
                  <c:v>4.3878566688785668E-2</c:v>
                </c:pt>
                <c:pt idx="9">
                  <c:v>4.7279362972793629E-3</c:v>
                </c:pt>
                <c:pt idx="10">
                  <c:v>1.8497013934970139E-2</c:v>
                </c:pt>
                <c:pt idx="11">
                  <c:v>1.2607830126078301E-2</c:v>
                </c:pt>
                <c:pt idx="12">
                  <c:v>4.4210351692103515E-2</c:v>
                </c:pt>
                <c:pt idx="13">
                  <c:v>7.415394824153948E-2</c:v>
                </c:pt>
                <c:pt idx="14">
                  <c:v>5.7564698075646979E-2</c:v>
                </c:pt>
                <c:pt idx="15">
                  <c:v>7.8633045786330458E-2</c:v>
                </c:pt>
                <c:pt idx="16">
                  <c:v>0.1070836098208361</c:v>
                </c:pt>
                <c:pt idx="17">
                  <c:v>1.6174518911745189E-2</c:v>
                </c:pt>
                <c:pt idx="18">
                  <c:v>3.4920371599203713E-2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9-4C74-AAB3-8BA0AE6FD7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9-4C74-AAB3-8BA0AE6F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10.28'!$Z$44:$Z$60</c:f>
              <c:numCache>
                <c:formatCode>#,##0</c:formatCode>
                <c:ptCount val="17"/>
                <c:pt idx="0">
                  <c:v>16</c:v>
                </c:pt>
                <c:pt idx="1">
                  <c:v>130</c:v>
                </c:pt>
                <c:pt idx="2">
                  <c:v>451</c:v>
                </c:pt>
                <c:pt idx="3">
                  <c:v>522</c:v>
                </c:pt>
                <c:pt idx="4">
                  <c:v>569</c:v>
                </c:pt>
                <c:pt idx="5">
                  <c:v>514</c:v>
                </c:pt>
                <c:pt idx="6">
                  <c:v>517</c:v>
                </c:pt>
                <c:pt idx="7">
                  <c:v>522</c:v>
                </c:pt>
                <c:pt idx="8">
                  <c:v>689</c:v>
                </c:pt>
                <c:pt idx="9">
                  <c:v>583</c:v>
                </c:pt>
                <c:pt idx="10">
                  <c:v>647</c:v>
                </c:pt>
                <c:pt idx="11">
                  <c:v>510</c:v>
                </c:pt>
                <c:pt idx="12">
                  <c:v>265</c:v>
                </c:pt>
                <c:pt idx="13">
                  <c:v>116</c:v>
                </c:pt>
                <c:pt idx="14">
                  <c:v>45</c:v>
                </c:pt>
                <c:pt idx="15">
                  <c:v>14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78A-B639-445F0AC245A5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10.28'!$Z$63:$Z$79</c:f>
              <c:numCache>
                <c:formatCode>#,##0</c:formatCode>
                <c:ptCount val="17"/>
                <c:pt idx="0">
                  <c:v>13</c:v>
                </c:pt>
                <c:pt idx="1">
                  <c:v>173</c:v>
                </c:pt>
                <c:pt idx="2">
                  <c:v>489</c:v>
                </c:pt>
                <c:pt idx="3">
                  <c:v>588</c:v>
                </c:pt>
                <c:pt idx="4">
                  <c:v>481</c:v>
                </c:pt>
                <c:pt idx="5">
                  <c:v>489</c:v>
                </c:pt>
                <c:pt idx="6">
                  <c:v>540</c:v>
                </c:pt>
                <c:pt idx="7">
                  <c:v>562</c:v>
                </c:pt>
                <c:pt idx="8">
                  <c:v>724</c:v>
                </c:pt>
                <c:pt idx="9">
                  <c:v>617</c:v>
                </c:pt>
                <c:pt idx="10">
                  <c:v>593</c:v>
                </c:pt>
                <c:pt idx="11">
                  <c:v>386</c:v>
                </c:pt>
                <c:pt idx="12">
                  <c:v>159</c:v>
                </c:pt>
                <c:pt idx="13">
                  <c:v>66</c:v>
                </c:pt>
                <c:pt idx="14">
                  <c:v>32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F-478A-B639-445F0AC2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10.28'!$Z$83:$Z$90</c:f>
              <c:numCache>
                <c:formatCode>#,##0</c:formatCode>
                <c:ptCount val="8"/>
                <c:pt idx="0">
                  <c:v>531</c:v>
                </c:pt>
                <c:pt idx="1">
                  <c:v>372</c:v>
                </c:pt>
                <c:pt idx="2">
                  <c:v>946</c:v>
                </c:pt>
                <c:pt idx="3">
                  <c:v>242</c:v>
                </c:pt>
                <c:pt idx="4">
                  <c:v>158</c:v>
                </c:pt>
                <c:pt idx="5">
                  <c:v>187</c:v>
                </c:pt>
                <c:pt idx="6">
                  <c:v>539</c:v>
                </c:pt>
                <c:pt idx="7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A-4A24-A34D-D2FD5A115EAE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10.28'!$Z$93:$Z$100</c:f>
              <c:numCache>
                <c:formatCode>#,##0</c:formatCode>
                <c:ptCount val="8"/>
                <c:pt idx="0">
                  <c:v>348</c:v>
                </c:pt>
                <c:pt idx="1">
                  <c:v>689</c:v>
                </c:pt>
                <c:pt idx="2">
                  <c:v>191</c:v>
                </c:pt>
                <c:pt idx="3">
                  <c:v>728</c:v>
                </c:pt>
                <c:pt idx="4">
                  <c:v>685</c:v>
                </c:pt>
                <c:pt idx="5">
                  <c:v>470</c:v>
                </c:pt>
                <c:pt idx="6">
                  <c:v>44</c:v>
                </c:pt>
                <c:pt idx="7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A-4A24-A34D-D2FD5A11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10.3'!$Z$44:$Z$60</c:f>
              <c:numCache>
                <c:formatCode>#,##0</c:formatCode>
                <c:ptCount val="17"/>
                <c:pt idx="0">
                  <c:v>8</c:v>
                </c:pt>
                <c:pt idx="1">
                  <c:v>65</c:v>
                </c:pt>
                <c:pt idx="2">
                  <c:v>193</c:v>
                </c:pt>
                <c:pt idx="3">
                  <c:v>283</c:v>
                </c:pt>
                <c:pt idx="4">
                  <c:v>477</c:v>
                </c:pt>
                <c:pt idx="5">
                  <c:v>409</c:v>
                </c:pt>
                <c:pt idx="6">
                  <c:v>354</c:v>
                </c:pt>
                <c:pt idx="7">
                  <c:v>330</c:v>
                </c:pt>
                <c:pt idx="8">
                  <c:v>423</c:v>
                </c:pt>
                <c:pt idx="9">
                  <c:v>430</c:v>
                </c:pt>
                <c:pt idx="10">
                  <c:v>392</c:v>
                </c:pt>
                <c:pt idx="11">
                  <c:v>290</c:v>
                </c:pt>
                <c:pt idx="12">
                  <c:v>119</c:v>
                </c:pt>
                <c:pt idx="13">
                  <c:v>66</c:v>
                </c:pt>
                <c:pt idx="14">
                  <c:v>16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C-418B-9597-FE4088B3E9F9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10.3'!$Z$63:$Z$79</c:f>
              <c:numCache>
                <c:formatCode>#,##0</c:formatCode>
                <c:ptCount val="17"/>
                <c:pt idx="0">
                  <c:v>8</c:v>
                </c:pt>
                <c:pt idx="1">
                  <c:v>68</c:v>
                </c:pt>
                <c:pt idx="2">
                  <c:v>232</c:v>
                </c:pt>
                <c:pt idx="3">
                  <c:v>292</c:v>
                </c:pt>
                <c:pt idx="4">
                  <c:v>290</c:v>
                </c:pt>
                <c:pt idx="5">
                  <c:v>304</c:v>
                </c:pt>
                <c:pt idx="6">
                  <c:v>306</c:v>
                </c:pt>
                <c:pt idx="7">
                  <c:v>302</c:v>
                </c:pt>
                <c:pt idx="8">
                  <c:v>378</c:v>
                </c:pt>
                <c:pt idx="9">
                  <c:v>383</c:v>
                </c:pt>
                <c:pt idx="10">
                  <c:v>321</c:v>
                </c:pt>
                <c:pt idx="11">
                  <c:v>224</c:v>
                </c:pt>
                <c:pt idx="12">
                  <c:v>84</c:v>
                </c:pt>
                <c:pt idx="13">
                  <c:v>33</c:v>
                </c:pt>
                <c:pt idx="14">
                  <c:v>14</c:v>
                </c:pt>
                <c:pt idx="15">
                  <c:v>8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C-418B-9597-FE4088B3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10.28'!$V$8:$Z$8</c:f>
              <c:numCache>
                <c:formatCode>#,##0</c:formatCode>
                <c:ptCount val="5"/>
                <c:pt idx="0">
                  <c:v>43768.5</c:v>
                </c:pt>
                <c:pt idx="1">
                  <c:v>44418.26</c:v>
                </c:pt>
                <c:pt idx="2">
                  <c:v>44892</c:v>
                </c:pt>
                <c:pt idx="3">
                  <c:v>45247</c:v>
                </c:pt>
                <c:pt idx="4">
                  <c:v>45608.05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A-4604-8DF4-B6D5763CD6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A-4604-8DF4-B6D5763C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10.29'!$U$4:$Y$4</c:f>
              <c:numCache>
                <c:formatCode>#,##0</c:formatCode>
                <c:ptCount val="5"/>
                <c:pt idx="1">
                  <c:v>3283</c:v>
                </c:pt>
                <c:pt idx="2">
                  <c:v>3756</c:v>
                </c:pt>
                <c:pt idx="3">
                  <c:v>4226</c:v>
                </c:pt>
                <c:pt idx="4">
                  <c:v>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D-4EFF-96F1-9EAA5F5824E1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10.29'!$U$7:$Y$7</c:f>
              <c:numCache>
                <c:formatCode>#,##0</c:formatCode>
                <c:ptCount val="5"/>
                <c:pt idx="1">
                  <c:v>2253</c:v>
                </c:pt>
                <c:pt idx="2">
                  <c:v>2531</c:v>
                </c:pt>
                <c:pt idx="3">
                  <c:v>2850</c:v>
                </c:pt>
                <c:pt idx="4">
                  <c:v>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D-4EFF-96F1-9EAA5F5824E1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10.29'!$U$11:$Y$11</c:f>
              <c:numCache>
                <c:formatCode>#,##0</c:formatCode>
                <c:ptCount val="5"/>
                <c:pt idx="1">
                  <c:v>2626</c:v>
                </c:pt>
                <c:pt idx="2">
                  <c:v>2968</c:v>
                </c:pt>
                <c:pt idx="3">
                  <c:v>3270</c:v>
                </c:pt>
                <c:pt idx="4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D-4EFF-96F1-9EAA5F5824E1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10.29'!$U$12:$Y$12</c:f>
              <c:numCache>
                <c:formatCode>#,##0</c:formatCode>
                <c:ptCount val="5"/>
                <c:pt idx="1">
                  <c:v>656</c:v>
                </c:pt>
                <c:pt idx="2">
                  <c:v>788</c:v>
                </c:pt>
                <c:pt idx="3">
                  <c:v>956</c:v>
                </c:pt>
                <c:pt idx="4">
                  <c:v>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D-4EFF-96F1-9EAA5F58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0.15550022634676325</c:v>
                </c:pt>
                <c:pt idx="1">
                  <c:v>1.4259846084200997E-2</c:v>
                </c:pt>
                <c:pt idx="2">
                  <c:v>4.051607062019013E-2</c:v>
                </c:pt>
                <c:pt idx="3">
                  <c:v>3.1688546853779992E-3</c:v>
                </c:pt>
                <c:pt idx="4">
                  <c:v>6.6093254866455411E-2</c:v>
                </c:pt>
                <c:pt idx="5">
                  <c:v>2.0823902218198281E-2</c:v>
                </c:pt>
                <c:pt idx="6">
                  <c:v>7.3336351290176557E-2</c:v>
                </c:pt>
                <c:pt idx="7">
                  <c:v>5.3417836124943413E-2</c:v>
                </c:pt>
                <c:pt idx="8">
                  <c:v>5.1607062019013127E-2</c:v>
                </c:pt>
                <c:pt idx="9">
                  <c:v>2.716161158895428E-3</c:v>
                </c:pt>
                <c:pt idx="10">
                  <c:v>2.489814395654142E-2</c:v>
                </c:pt>
                <c:pt idx="11">
                  <c:v>1.6296966953372568E-2</c:v>
                </c:pt>
                <c:pt idx="12">
                  <c:v>3.6441828881846987E-2</c:v>
                </c:pt>
                <c:pt idx="13">
                  <c:v>4.2100497962879131E-2</c:v>
                </c:pt>
                <c:pt idx="14">
                  <c:v>4.3458578542326848E-2</c:v>
                </c:pt>
                <c:pt idx="15">
                  <c:v>7.5826165685830699E-2</c:v>
                </c:pt>
                <c:pt idx="16">
                  <c:v>9.5065640561339967E-2</c:v>
                </c:pt>
                <c:pt idx="17">
                  <c:v>1.2222725215029425E-2</c:v>
                </c:pt>
                <c:pt idx="18">
                  <c:v>4.051607062019013E-2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C-43DF-BD2A-AC5A4C1C2B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C-43DF-BD2A-AC5A4C1C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0</c:v>
                </c:pt>
                <c:pt idx="1">
                  <c:v>75</c:v>
                </c:pt>
                <c:pt idx="2">
                  <c:v>148</c:v>
                </c:pt>
                <c:pt idx="3">
                  <c:v>126</c:v>
                </c:pt>
                <c:pt idx="4">
                  <c:v>174</c:v>
                </c:pt>
                <c:pt idx="5">
                  <c:v>222</c:v>
                </c:pt>
                <c:pt idx="6">
                  <c:v>179</c:v>
                </c:pt>
                <c:pt idx="7">
                  <c:v>190</c:v>
                </c:pt>
                <c:pt idx="8">
                  <c:v>216</c:v>
                </c:pt>
                <c:pt idx="9">
                  <c:v>225</c:v>
                </c:pt>
                <c:pt idx="10">
                  <c:v>211</c:v>
                </c:pt>
                <c:pt idx="11">
                  <c:v>186</c:v>
                </c:pt>
                <c:pt idx="12">
                  <c:v>99</c:v>
                </c:pt>
                <c:pt idx="13">
                  <c:v>41</c:v>
                </c:pt>
                <c:pt idx="14">
                  <c:v>28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6-4218-ABAC-BB84D13D56B3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6</c:v>
                </c:pt>
                <c:pt idx="1">
                  <c:v>50</c:v>
                </c:pt>
                <c:pt idx="2">
                  <c:v>137</c:v>
                </c:pt>
                <c:pt idx="3">
                  <c:v>139</c:v>
                </c:pt>
                <c:pt idx="4">
                  <c:v>152</c:v>
                </c:pt>
                <c:pt idx="5">
                  <c:v>188</c:v>
                </c:pt>
                <c:pt idx="6">
                  <c:v>214</c:v>
                </c:pt>
                <c:pt idx="7">
                  <c:v>218</c:v>
                </c:pt>
                <c:pt idx="8">
                  <c:v>238</c:v>
                </c:pt>
                <c:pt idx="9">
                  <c:v>235</c:v>
                </c:pt>
                <c:pt idx="10">
                  <c:v>208</c:v>
                </c:pt>
                <c:pt idx="11">
                  <c:v>128</c:v>
                </c:pt>
                <c:pt idx="12">
                  <c:v>66</c:v>
                </c:pt>
                <c:pt idx="13">
                  <c:v>25</c:v>
                </c:pt>
                <c:pt idx="14">
                  <c:v>19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6-4218-ABAC-BB84D13D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142</c:v>
                </c:pt>
                <c:pt idx="1">
                  <c:v>119</c:v>
                </c:pt>
                <c:pt idx="2">
                  <c:v>240</c:v>
                </c:pt>
                <c:pt idx="3">
                  <c:v>52</c:v>
                </c:pt>
                <c:pt idx="4">
                  <c:v>27</c:v>
                </c:pt>
                <c:pt idx="5">
                  <c:v>55</c:v>
                </c:pt>
                <c:pt idx="6">
                  <c:v>149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9-4044-B66F-D938DBEEEAB4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99</c:v>
                </c:pt>
                <c:pt idx="1">
                  <c:v>253</c:v>
                </c:pt>
                <c:pt idx="2">
                  <c:v>52</c:v>
                </c:pt>
                <c:pt idx="3">
                  <c:v>235</c:v>
                </c:pt>
                <c:pt idx="4">
                  <c:v>231</c:v>
                </c:pt>
                <c:pt idx="5">
                  <c:v>100</c:v>
                </c:pt>
                <c:pt idx="6">
                  <c:v>11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9-4044-B66F-D938DBEEE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10.29'!$U$8:$Y$8</c:f>
              <c:numCache>
                <c:formatCode>#,##0</c:formatCode>
                <c:ptCount val="5"/>
                <c:pt idx="1">
                  <c:v>33807</c:v>
                </c:pt>
                <c:pt idx="2">
                  <c:v>32714.43</c:v>
                </c:pt>
                <c:pt idx="3">
                  <c:v>33575</c:v>
                </c:pt>
                <c:pt idx="4">
                  <c:v>36610.839999999997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E-4991-906D-5B661266DF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E-4991-906D-5B661266D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10.29'!$V$4:$Z$4</c:f>
              <c:numCache>
                <c:formatCode>#,##0</c:formatCode>
                <c:ptCount val="5"/>
                <c:pt idx="0">
                  <c:v>3283</c:v>
                </c:pt>
                <c:pt idx="1">
                  <c:v>3756</c:v>
                </c:pt>
                <c:pt idx="2">
                  <c:v>4226</c:v>
                </c:pt>
                <c:pt idx="3">
                  <c:v>4177</c:v>
                </c:pt>
                <c:pt idx="4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E-4DE6-9EE1-AC1B85730830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10.29'!$V$7:$Z$7</c:f>
              <c:numCache>
                <c:formatCode>#,##0</c:formatCode>
                <c:ptCount val="5"/>
                <c:pt idx="0">
                  <c:v>2253</c:v>
                </c:pt>
                <c:pt idx="1">
                  <c:v>2531</c:v>
                </c:pt>
                <c:pt idx="2">
                  <c:v>2850</c:v>
                </c:pt>
                <c:pt idx="3">
                  <c:v>2793</c:v>
                </c:pt>
                <c:pt idx="4">
                  <c:v>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E-4DE6-9EE1-AC1B85730830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10.29'!$V$11:$Z$11</c:f>
              <c:numCache>
                <c:formatCode>#,##0</c:formatCode>
                <c:ptCount val="5"/>
                <c:pt idx="0">
                  <c:v>2626</c:v>
                </c:pt>
                <c:pt idx="1">
                  <c:v>2968</c:v>
                </c:pt>
                <c:pt idx="2">
                  <c:v>3270</c:v>
                </c:pt>
                <c:pt idx="3">
                  <c:v>3308</c:v>
                </c:pt>
                <c:pt idx="4">
                  <c:v>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E-4DE6-9EE1-AC1B85730830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10.29'!$V$12:$Z$12</c:f>
              <c:numCache>
                <c:formatCode>#,##0</c:formatCode>
                <c:ptCount val="5"/>
                <c:pt idx="0">
                  <c:v>656</c:v>
                </c:pt>
                <c:pt idx="1">
                  <c:v>788</c:v>
                </c:pt>
                <c:pt idx="2">
                  <c:v>956</c:v>
                </c:pt>
                <c:pt idx="3">
                  <c:v>866</c:v>
                </c:pt>
                <c:pt idx="4">
                  <c:v>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2E-4DE6-9EE1-AC1B8573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0.15550022634676325</c:v>
                </c:pt>
                <c:pt idx="1">
                  <c:v>1.4259846084200997E-2</c:v>
                </c:pt>
                <c:pt idx="2">
                  <c:v>4.051607062019013E-2</c:v>
                </c:pt>
                <c:pt idx="3">
                  <c:v>3.1688546853779992E-3</c:v>
                </c:pt>
                <c:pt idx="4">
                  <c:v>6.6093254866455411E-2</c:v>
                </c:pt>
                <c:pt idx="5">
                  <c:v>2.0823902218198281E-2</c:v>
                </c:pt>
                <c:pt idx="6">
                  <c:v>7.3336351290176557E-2</c:v>
                </c:pt>
                <c:pt idx="7">
                  <c:v>5.3417836124943413E-2</c:v>
                </c:pt>
                <c:pt idx="8">
                  <c:v>5.1607062019013127E-2</c:v>
                </c:pt>
                <c:pt idx="9">
                  <c:v>2.716161158895428E-3</c:v>
                </c:pt>
                <c:pt idx="10">
                  <c:v>2.489814395654142E-2</c:v>
                </c:pt>
                <c:pt idx="11">
                  <c:v>1.6296966953372568E-2</c:v>
                </c:pt>
                <c:pt idx="12">
                  <c:v>3.6441828881846987E-2</c:v>
                </c:pt>
                <c:pt idx="13">
                  <c:v>4.2100497962879131E-2</c:v>
                </c:pt>
                <c:pt idx="14">
                  <c:v>4.3458578542326848E-2</c:v>
                </c:pt>
                <c:pt idx="15">
                  <c:v>7.5826165685830699E-2</c:v>
                </c:pt>
                <c:pt idx="16">
                  <c:v>9.5065640561339967E-2</c:v>
                </c:pt>
                <c:pt idx="17">
                  <c:v>1.2222725215029425E-2</c:v>
                </c:pt>
                <c:pt idx="18">
                  <c:v>4.051607062019013E-2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E-4FA1-8175-B7A871FA1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E-4FA1-8175-B7A871FA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10.29'!$Z$44:$Z$60</c:f>
              <c:numCache>
                <c:formatCode>#,##0</c:formatCode>
                <c:ptCount val="17"/>
                <c:pt idx="0">
                  <c:v>3</c:v>
                </c:pt>
                <c:pt idx="1">
                  <c:v>82</c:v>
                </c:pt>
                <c:pt idx="2">
                  <c:v>172</c:v>
                </c:pt>
                <c:pt idx="3">
                  <c:v>163</c:v>
                </c:pt>
                <c:pt idx="4">
                  <c:v>195</c:v>
                </c:pt>
                <c:pt idx="5">
                  <c:v>196</c:v>
                </c:pt>
                <c:pt idx="6">
                  <c:v>185</c:v>
                </c:pt>
                <c:pt idx="7">
                  <c:v>209</c:v>
                </c:pt>
                <c:pt idx="8">
                  <c:v>234</c:v>
                </c:pt>
                <c:pt idx="9">
                  <c:v>236</c:v>
                </c:pt>
                <c:pt idx="10">
                  <c:v>204</c:v>
                </c:pt>
                <c:pt idx="11">
                  <c:v>191</c:v>
                </c:pt>
                <c:pt idx="12">
                  <c:v>122</c:v>
                </c:pt>
                <c:pt idx="13">
                  <c:v>55</c:v>
                </c:pt>
                <c:pt idx="14">
                  <c:v>34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E-407E-82D3-BA3FC8E3E8FE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10.29'!$Z$63:$Z$79</c:f>
              <c:numCache>
                <c:formatCode>#,##0</c:formatCode>
                <c:ptCount val="17"/>
                <c:pt idx="0">
                  <c:v>5</c:v>
                </c:pt>
                <c:pt idx="1">
                  <c:v>62</c:v>
                </c:pt>
                <c:pt idx="2">
                  <c:v>157</c:v>
                </c:pt>
                <c:pt idx="3">
                  <c:v>111</c:v>
                </c:pt>
                <c:pt idx="4">
                  <c:v>161</c:v>
                </c:pt>
                <c:pt idx="5">
                  <c:v>206</c:v>
                </c:pt>
                <c:pt idx="6">
                  <c:v>186</c:v>
                </c:pt>
                <c:pt idx="7">
                  <c:v>231</c:v>
                </c:pt>
                <c:pt idx="8">
                  <c:v>238</c:v>
                </c:pt>
                <c:pt idx="9">
                  <c:v>258</c:v>
                </c:pt>
                <c:pt idx="10">
                  <c:v>199</c:v>
                </c:pt>
                <c:pt idx="11">
                  <c:v>166</c:v>
                </c:pt>
                <c:pt idx="12">
                  <c:v>93</c:v>
                </c:pt>
                <c:pt idx="13">
                  <c:v>34</c:v>
                </c:pt>
                <c:pt idx="14">
                  <c:v>18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E-407E-82D3-BA3FC8E3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10.29'!$Z$83:$Z$90</c:f>
              <c:numCache>
                <c:formatCode>#,##0</c:formatCode>
                <c:ptCount val="8"/>
                <c:pt idx="0">
                  <c:v>159</c:v>
                </c:pt>
                <c:pt idx="1">
                  <c:v>110</c:v>
                </c:pt>
                <c:pt idx="2">
                  <c:v>242</c:v>
                </c:pt>
                <c:pt idx="3">
                  <c:v>67</c:v>
                </c:pt>
                <c:pt idx="4">
                  <c:v>26</c:v>
                </c:pt>
                <c:pt idx="5">
                  <c:v>65</c:v>
                </c:pt>
                <c:pt idx="6">
                  <c:v>146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CBD-8D5F-E739FB0A21F6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10.29'!$Z$93:$Z$100</c:f>
              <c:numCache>
                <c:formatCode>#,##0</c:formatCode>
                <c:ptCount val="8"/>
                <c:pt idx="0">
                  <c:v>101</c:v>
                </c:pt>
                <c:pt idx="1">
                  <c:v>280</c:v>
                </c:pt>
                <c:pt idx="2">
                  <c:v>57</c:v>
                </c:pt>
                <c:pt idx="3">
                  <c:v>273</c:v>
                </c:pt>
                <c:pt idx="4">
                  <c:v>224</c:v>
                </c:pt>
                <c:pt idx="5">
                  <c:v>106</c:v>
                </c:pt>
                <c:pt idx="6">
                  <c:v>14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CBD-8D5F-E739FB0A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10.3'!$Z$83:$Z$90</c:f>
              <c:numCache>
                <c:formatCode>#,##0</c:formatCode>
                <c:ptCount val="8"/>
                <c:pt idx="0">
                  <c:v>272</c:v>
                </c:pt>
                <c:pt idx="1">
                  <c:v>117</c:v>
                </c:pt>
                <c:pt idx="2">
                  <c:v>593</c:v>
                </c:pt>
                <c:pt idx="3">
                  <c:v>96</c:v>
                </c:pt>
                <c:pt idx="4">
                  <c:v>96</c:v>
                </c:pt>
                <c:pt idx="5">
                  <c:v>95</c:v>
                </c:pt>
                <c:pt idx="6">
                  <c:v>480</c:v>
                </c:pt>
                <c:pt idx="7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3-44E4-93DD-63000C939F1E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10.3'!$Z$93:$Z$100</c:f>
              <c:numCache>
                <c:formatCode>#,##0</c:formatCode>
                <c:ptCount val="8"/>
                <c:pt idx="0">
                  <c:v>194</c:v>
                </c:pt>
                <c:pt idx="1">
                  <c:v>294</c:v>
                </c:pt>
                <c:pt idx="2">
                  <c:v>128</c:v>
                </c:pt>
                <c:pt idx="3">
                  <c:v>422</c:v>
                </c:pt>
                <c:pt idx="4">
                  <c:v>421</c:v>
                </c:pt>
                <c:pt idx="5">
                  <c:v>263</c:v>
                </c:pt>
                <c:pt idx="6">
                  <c:v>35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3-44E4-93DD-63000C939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10.29'!$V$8:$Z$8</c:f>
              <c:numCache>
                <c:formatCode>#,##0</c:formatCode>
                <c:ptCount val="5"/>
                <c:pt idx="0">
                  <c:v>33807</c:v>
                </c:pt>
                <c:pt idx="1">
                  <c:v>32714.43</c:v>
                </c:pt>
                <c:pt idx="2">
                  <c:v>33575</c:v>
                </c:pt>
                <c:pt idx="3">
                  <c:v>36610.839999999997</c:v>
                </c:pt>
                <c:pt idx="4">
                  <c:v>36962.03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E-4DD2-8D57-6E55B75C43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E-4DD2-8D57-6E55B75C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10.30'!$U$4:$Y$4</c:f>
              <c:numCache>
                <c:formatCode>#,##0</c:formatCode>
                <c:ptCount val="5"/>
                <c:pt idx="1">
                  <c:v>7763</c:v>
                </c:pt>
                <c:pt idx="2">
                  <c:v>8372</c:v>
                </c:pt>
                <c:pt idx="3">
                  <c:v>9367</c:v>
                </c:pt>
                <c:pt idx="4">
                  <c:v>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1D4-A492-EF97579D4B7C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10.30'!$U$7:$Y$7</c:f>
              <c:numCache>
                <c:formatCode>#,##0</c:formatCode>
                <c:ptCount val="5"/>
                <c:pt idx="1">
                  <c:v>5301</c:v>
                </c:pt>
                <c:pt idx="2">
                  <c:v>5718</c:v>
                </c:pt>
                <c:pt idx="3">
                  <c:v>6386</c:v>
                </c:pt>
                <c:pt idx="4">
                  <c:v>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4-41D4-A492-EF97579D4B7C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10.30'!$U$11:$Y$11</c:f>
              <c:numCache>
                <c:formatCode>#,##0</c:formatCode>
                <c:ptCount val="5"/>
                <c:pt idx="1">
                  <c:v>6548</c:v>
                </c:pt>
                <c:pt idx="2">
                  <c:v>7003</c:v>
                </c:pt>
                <c:pt idx="3">
                  <c:v>7826</c:v>
                </c:pt>
                <c:pt idx="4">
                  <c:v>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4-41D4-A492-EF97579D4B7C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10.30'!$U$12:$Y$12</c:f>
              <c:numCache>
                <c:formatCode>#,##0</c:formatCode>
                <c:ptCount val="5"/>
                <c:pt idx="1">
                  <c:v>1216</c:v>
                </c:pt>
                <c:pt idx="2">
                  <c:v>1369</c:v>
                </c:pt>
                <c:pt idx="3">
                  <c:v>1539</c:v>
                </c:pt>
                <c:pt idx="4">
                  <c:v>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D4-41D4-A492-EF97579D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0.18096587812057124</c:v>
                </c:pt>
                <c:pt idx="1">
                  <c:v>4.7966859260874309E-3</c:v>
                </c:pt>
                <c:pt idx="2">
                  <c:v>7.805516188815001E-2</c:v>
                </c:pt>
                <c:pt idx="3">
                  <c:v>1.0901558922925979E-2</c:v>
                </c:pt>
                <c:pt idx="4">
                  <c:v>4.6985718957810965E-2</c:v>
                </c:pt>
                <c:pt idx="5">
                  <c:v>3.5757113267197209E-2</c:v>
                </c:pt>
                <c:pt idx="6">
                  <c:v>7.7401068352774452E-2</c:v>
                </c:pt>
                <c:pt idx="7">
                  <c:v>4.055379919328464E-2</c:v>
                </c:pt>
                <c:pt idx="8">
                  <c:v>4.0335768014826121E-2</c:v>
                </c:pt>
                <c:pt idx="9">
                  <c:v>2.0712961953559361E-3</c:v>
                </c:pt>
                <c:pt idx="10">
                  <c:v>1.8096587812057124E-2</c:v>
                </c:pt>
                <c:pt idx="11">
                  <c:v>1.5698244849013408E-2</c:v>
                </c:pt>
                <c:pt idx="12">
                  <c:v>2.3765398451978632E-2</c:v>
                </c:pt>
                <c:pt idx="13">
                  <c:v>6.2574948217595114E-2</c:v>
                </c:pt>
                <c:pt idx="14">
                  <c:v>3.4557941785675353E-2</c:v>
                </c:pt>
                <c:pt idx="15">
                  <c:v>6.8025727679058109E-2</c:v>
                </c:pt>
                <c:pt idx="16">
                  <c:v>0.10857952687234275</c:v>
                </c:pt>
                <c:pt idx="17">
                  <c:v>6.5409353537555868E-3</c:v>
                </c:pt>
                <c:pt idx="18">
                  <c:v>3.0851411751880518E-2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A-4CFC-B5F8-B064C1BE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A-4CFC-B5F8-B064C1BE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10</c:v>
                </c:pt>
                <c:pt idx="1">
                  <c:v>93</c:v>
                </c:pt>
                <c:pt idx="2">
                  <c:v>315</c:v>
                </c:pt>
                <c:pt idx="3">
                  <c:v>493</c:v>
                </c:pt>
                <c:pt idx="4">
                  <c:v>532</c:v>
                </c:pt>
                <c:pt idx="5">
                  <c:v>405</c:v>
                </c:pt>
                <c:pt idx="6">
                  <c:v>319</c:v>
                </c:pt>
                <c:pt idx="7">
                  <c:v>350</c:v>
                </c:pt>
                <c:pt idx="8">
                  <c:v>432</c:v>
                </c:pt>
                <c:pt idx="9">
                  <c:v>406</c:v>
                </c:pt>
                <c:pt idx="10">
                  <c:v>444</c:v>
                </c:pt>
                <c:pt idx="11">
                  <c:v>384</c:v>
                </c:pt>
                <c:pt idx="12">
                  <c:v>198</c:v>
                </c:pt>
                <c:pt idx="13">
                  <c:v>109</c:v>
                </c:pt>
                <c:pt idx="14">
                  <c:v>46</c:v>
                </c:pt>
                <c:pt idx="15">
                  <c:v>27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9-4CF0-A29F-F91DE7EB824D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16</c:v>
                </c:pt>
                <c:pt idx="1">
                  <c:v>114</c:v>
                </c:pt>
                <c:pt idx="2">
                  <c:v>346</c:v>
                </c:pt>
                <c:pt idx="3">
                  <c:v>418</c:v>
                </c:pt>
                <c:pt idx="4">
                  <c:v>431</c:v>
                </c:pt>
                <c:pt idx="5">
                  <c:v>355</c:v>
                </c:pt>
                <c:pt idx="6">
                  <c:v>328</c:v>
                </c:pt>
                <c:pt idx="7">
                  <c:v>401</c:v>
                </c:pt>
                <c:pt idx="8">
                  <c:v>423</c:v>
                </c:pt>
                <c:pt idx="9">
                  <c:v>440</c:v>
                </c:pt>
                <c:pt idx="10">
                  <c:v>425</c:v>
                </c:pt>
                <c:pt idx="11">
                  <c:v>320</c:v>
                </c:pt>
                <c:pt idx="12">
                  <c:v>147</c:v>
                </c:pt>
                <c:pt idx="13">
                  <c:v>61</c:v>
                </c:pt>
                <c:pt idx="14">
                  <c:v>24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9-4CF0-A29F-F91DE7EB8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275</c:v>
                </c:pt>
                <c:pt idx="1">
                  <c:v>187</c:v>
                </c:pt>
                <c:pt idx="2">
                  <c:v>480</c:v>
                </c:pt>
                <c:pt idx="3">
                  <c:v>133</c:v>
                </c:pt>
                <c:pt idx="4">
                  <c:v>72</c:v>
                </c:pt>
                <c:pt idx="5">
                  <c:v>119</c:v>
                </c:pt>
                <c:pt idx="6">
                  <c:v>350</c:v>
                </c:pt>
                <c:pt idx="7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6-4892-8836-6ADD1721DC6E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173</c:v>
                </c:pt>
                <c:pt idx="1">
                  <c:v>441</c:v>
                </c:pt>
                <c:pt idx="2">
                  <c:v>93</c:v>
                </c:pt>
                <c:pt idx="3">
                  <c:v>512</c:v>
                </c:pt>
                <c:pt idx="4">
                  <c:v>389</c:v>
                </c:pt>
                <c:pt idx="5">
                  <c:v>271</c:v>
                </c:pt>
                <c:pt idx="6">
                  <c:v>27</c:v>
                </c:pt>
                <c:pt idx="7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6-4892-8836-6ADD1721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10.30'!$U$8:$Y$8</c:f>
              <c:numCache>
                <c:formatCode>#,##0</c:formatCode>
                <c:ptCount val="5"/>
                <c:pt idx="1">
                  <c:v>32088.5</c:v>
                </c:pt>
                <c:pt idx="2">
                  <c:v>32744</c:v>
                </c:pt>
                <c:pt idx="3">
                  <c:v>33034</c:v>
                </c:pt>
                <c:pt idx="4">
                  <c:v>34560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2-4C94-821F-530B0F385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2-4C94-821F-530B0F385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10.30'!$V$4:$Z$4</c:f>
              <c:numCache>
                <c:formatCode>#,##0</c:formatCode>
                <c:ptCount val="5"/>
                <c:pt idx="0">
                  <c:v>7763</c:v>
                </c:pt>
                <c:pt idx="1">
                  <c:v>8372</c:v>
                </c:pt>
                <c:pt idx="2">
                  <c:v>9367</c:v>
                </c:pt>
                <c:pt idx="3">
                  <c:v>8827</c:v>
                </c:pt>
                <c:pt idx="4">
                  <c:v>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E-48FC-85EA-DF7347F67169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10.30'!$V$7:$Z$7</c:f>
              <c:numCache>
                <c:formatCode>#,##0</c:formatCode>
                <c:ptCount val="5"/>
                <c:pt idx="0">
                  <c:v>5301</c:v>
                </c:pt>
                <c:pt idx="1">
                  <c:v>5718</c:v>
                </c:pt>
                <c:pt idx="2">
                  <c:v>6386</c:v>
                </c:pt>
                <c:pt idx="3">
                  <c:v>5989</c:v>
                </c:pt>
                <c:pt idx="4">
                  <c:v>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E-48FC-85EA-DF7347F67169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10.30'!$V$11:$Z$11</c:f>
              <c:numCache>
                <c:formatCode>#,##0</c:formatCode>
                <c:ptCount val="5"/>
                <c:pt idx="0">
                  <c:v>6548</c:v>
                </c:pt>
                <c:pt idx="1">
                  <c:v>7003</c:v>
                </c:pt>
                <c:pt idx="2">
                  <c:v>7826</c:v>
                </c:pt>
                <c:pt idx="3">
                  <c:v>7474</c:v>
                </c:pt>
                <c:pt idx="4">
                  <c:v>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E-48FC-85EA-DF7347F67169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10.30'!$V$12:$Z$12</c:f>
              <c:numCache>
                <c:formatCode>#,##0</c:formatCode>
                <c:ptCount val="5"/>
                <c:pt idx="0">
                  <c:v>1216</c:v>
                </c:pt>
                <c:pt idx="1">
                  <c:v>1369</c:v>
                </c:pt>
                <c:pt idx="2">
                  <c:v>1539</c:v>
                </c:pt>
                <c:pt idx="3">
                  <c:v>1356</c:v>
                </c:pt>
                <c:pt idx="4">
                  <c:v>1521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E-48FC-85EA-DF7347F6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0.18096587812057124</c:v>
                </c:pt>
                <c:pt idx="1">
                  <c:v>4.7966859260874309E-3</c:v>
                </c:pt>
                <c:pt idx="2">
                  <c:v>7.805516188815001E-2</c:v>
                </c:pt>
                <c:pt idx="3">
                  <c:v>1.0901558922925979E-2</c:v>
                </c:pt>
                <c:pt idx="4">
                  <c:v>4.6985718957810965E-2</c:v>
                </c:pt>
                <c:pt idx="5">
                  <c:v>3.5757113267197209E-2</c:v>
                </c:pt>
                <c:pt idx="6">
                  <c:v>7.7401068352774452E-2</c:v>
                </c:pt>
                <c:pt idx="7">
                  <c:v>4.055379919328464E-2</c:v>
                </c:pt>
                <c:pt idx="8">
                  <c:v>4.0335768014826121E-2</c:v>
                </c:pt>
                <c:pt idx="9">
                  <c:v>2.0712961953559361E-3</c:v>
                </c:pt>
                <c:pt idx="10">
                  <c:v>1.8096587812057124E-2</c:v>
                </c:pt>
                <c:pt idx="11">
                  <c:v>1.5698244849013408E-2</c:v>
                </c:pt>
                <c:pt idx="12">
                  <c:v>2.3765398451978632E-2</c:v>
                </c:pt>
                <c:pt idx="13">
                  <c:v>6.2574948217595114E-2</c:v>
                </c:pt>
                <c:pt idx="14">
                  <c:v>3.4557941785675353E-2</c:v>
                </c:pt>
                <c:pt idx="15">
                  <c:v>6.8025727679058109E-2</c:v>
                </c:pt>
                <c:pt idx="16">
                  <c:v>0.10857952687234275</c:v>
                </c:pt>
                <c:pt idx="17">
                  <c:v>6.5409353537555868E-3</c:v>
                </c:pt>
                <c:pt idx="18">
                  <c:v>3.0851411751880518E-2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035-857B-73AE178D38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035-857B-73AE178D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10.30'!$Z$44:$Z$60</c:f>
              <c:numCache>
                <c:formatCode>#,##0</c:formatCode>
                <c:ptCount val="17"/>
                <c:pt idx="0">
                  <c:v>14</c:v>
                </c:pt>
                <c:pt idx="1">
                  <c:v>136</c:v>
                </c:pt>
                <c:pt idx="2">
                  <c:v>327</c:v>
                </c:pt>
                <c:pt idx="3">
                  <c:v>418</c:v>
                </c:pt>
                <c:pt idx="4">
                  <c:v>563</c:v>
                </c:pt>
                <c:pt idx="5">
                  <c:v>420</c:v>
                </c:pt>
                <c:pt idx="6">
                  <c:v>373</c:v>
                </c:pt>
                <c:pt idx="7">
                  <c:v>341</c:v>
                </c:pt>
                <c:pt idx="8">
                  <c:v>434</c:v>
                </c:pt>
                <c:pt idx="9">
                  <c:v>435</c:v>
                </c:pt>
                <c:pt idx="10">
                  <c:v>495</c:v>
                </c:pt>
                <c:pt idx="11">
                  <c:v>403</c:v>
                </c:pt>
                <c:pt idx="12">
                  <c:v>237</c:v>
                </c:pt>
                <c:pt idx="13">
                  <c:v>131</c:v>
                </c:pt>
                <c:pt idx="14">
                  <c:v>42</c:v>
                </c:pt>
                <c:pt idx="15">
                  <c:v>22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3-423B-94B3-AE55CB598AE7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10.30'!$Z$63:$Z$79</c:f>
              <c:numCache>
                <c:formatCode>#,##0</c:formatCode>
                <c:ptCount val="17"/>
                <c:pt idx="0">
                  <c:v>15</c:v>
                </c:pt>
                <c:pt idx="1">
                  <c:v>89</c:v>
                </c:pt>
                <c:pt idx="2">
                  <c:v>286</c:v>
                </c:pt>
                <c:pt idx="3">
                  <c:v>398</c:v>
                </c:pt>
                <c:pt idx="4">
                  <c:v>464</c:v>
                </c:pt>
                <c:pt idx="5">
                  <c:v>401</c:v>
                </c:pt>
                <c:pt idx="6">
                  <c:v>317</c:v>
                </c:pt>
                <c:pt idx="7">
                  <c:v>392</c:v>
                </c:pt>
                <c:pt idx="8">
                  <c:v>419</c:v>
                </c:pt>
                <c:pt idx="9">
                  <c:v>494</c:v>
                </c:pt>
                <c:pt idx="10">
                  <c:v>415</c:v>
                </c:pt>
                <c:pt idx="11">
                  <c:v>359</c:v>
                </c:pt>
                <c:pt idx="12">
                  <c:v>181</c:v>
                </c:pt>
                <c:pt idx="13">
                  <c:v>78</c:v>
                </c:pt>
                <c:pt idx="14">
                  <c:v>27</c:v>
                </c:pt>
                <c:pt idx="15">
                  <c:v>28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3-423B-94B3-AE55CB59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10.30'!$Z$83:$Z$90</c:f>
              <c:numCache>
                <c:formatCode>#,##0</c:formatCode>
                <c:ptCount val="8"/>
                <c:pt idx="0">
                  <c:v>294</c:v>
                </c:pt>
                <c:pt idx="1">
                  <c:v>188</c:v>
                </c:pt>
                <c:pt idx="2">
                  <c:v>503</c:v>
                </c:pt>
                <c:pt idx="3">
                  <c:v>133</c:v>
                </c:pt>
                <c:pt idx="4">
                  <c:v>85</c:v>
                </c:pt>
                <c:pt idx="5">
                  <c:v>120</c:v>
                </c:pt>
                <c:pt idx="6">
                  <c:v>391</c:v>
                </c:pt>
                <c:pt idx="7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3-4A42-8ACE-6B13F345C60A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10.30'!$Z$93:$Z$100</c:f>
              <c:numCache>
                <c:formatCode>#,##0</c:formatCode>
                <c:ptCount val="8"/>
                <c:pt idx="0">
                  <c:v>196</c:v>
                </c:pt>
                <c:pt idx="1">
                  <c:v>457</c:v>
                </c:pt>
                <c:pt idx="2">
                  <c:v>88</c:v>
                </c:pt>
                <c:pt idx="3">
                  <c:v>518</c:v>
                </c:pt>
                <c:pt idx="4">
                  <c:v>390</c:v>
                </c:pt>
                <c:pt idx="5">
                  <c:v>277</c:v>
                </c:pt>
                <c:pt idx="6">
                  <c:v>26</c:v>
                </c:pt>
                <c:pt idx="7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3-4A42-8ACE-6B13F345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9</c:v>
                </c:pt>
                <c:pt idx="1">
                  <c:v>38</c:v>
                </c:pt>
                <c:pt idx="2">
                  <c:v>391</c:v>
                </c:pt>
                <c:pt idx="3">
                  <c:v>1316</c:v>
                </c:pt>
                <c:pt idx="4">
                  <c:v>1979</c:v>
                </c:pt>
                <c:pt idx="5">
                  <c:v>1548</c:v>
                </c:pt>
                <c:pt idx="6">
                  <c:v>1137</c:v>
                </c:pt>
                <c:pt idx="7">
                  <c:v>669</c:v>
                </c:pt>
                <c:pt idx="8">
                  <c:v>664</c:v>
                </c:pt>
                <c:pt idx="9">
                  <c:v>466</c:v>
                </c:pt>
                <c:pt idx="10">
                  <c:v>616</c:v>
                </c:pt>
                <c:pt idx="11">
                  <c:v>468</c:v>
                </c:pt>
                <c:pt idx="12">
                  <c:v>318</c:v>
                </c:pt>
                <c:pt idx="13">
                  <c:v>262</c:v>
                </c:pt>
                <c:pt idx="14">
                  <c:v>107</c:v>
                </c:pt>
                <c:pt idx="15">
                  <c:v>27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A-4B65-8818-63C5D94BAC1A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7</c:v>
                </c:pt>
                <c:pt idx="1">
                  <c:v>45</c:v>
                </c:pt>
                <c:pt idx="2">
                  <c:v>497</c:v>
                </c:pt>
                <c:pt idx="3">
                  <c:v>1404</c:v>
                </c:pt>
                <c:pt idx="4">
                  <c:v>1816</c:v>
                </c:pt>
                <c:pt idx="5">
                  <c:v>1468</c:v>
                </c:pt>
                <c:pt idx="6">
                  <c:v>812</c:v>
                </c:pt>
                <c:pt idx="7">
                  <c:v>561</c:v>
                </c:pt>
                <c:pt idx="8">
                  <c:v>452</c:v>
                </c:pt>
                <c:pt idx="9">
                  <c:v>464</c:v>
                </c:pt>
                <c:pt idx="10">
                  <c:v>523</c:v>
                </c:pt>
                <c:pt idx="11">
                  <c:v>425</c:v>
                </c:pt>
                <c:pt idx="12">
                  <c:v>292</c:v>
                </c:pt>
                <c:pt idx="13">
                  <c:v>155</c:v>
                </c:pt>
                <c:pt idx="14">
                  <c:v>48</c:v>
                </c:pt>
                <c:pt idx="15">
                  <c:v>19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A-4B65-8818-63C5D94B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10.3'!$V$8:$Z$8</c:f>
              <c:numCache>
                <c:formatCode>#,##0</c:formatCode>
                <c:ptCount val="5"/>
                <c:pt idx="0">
                  <c:v>43286.7</c:v>
                </c:pt>
                <c:pt idx="1">
                  <c:v>43621</c:v>
                </c:pt>
                <c:pt idx="2">
                  <c:v>46675</c:v>
                </c:pt>
                <c:pt idx="3">
                  <c:v>45345</c:v>
                </c:pt>
                <c:pt idx="4">
                  <c:v>45945.120000000003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4-45DC-86BE-324E37C928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4-45DC-86BE-324E37C9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10.30'!$V$8:$Z$8</c:f>
              <c:numCache>
                <c:formatCode>#,##0</c:formatCode>
                <c:ptCount val="5"/>
                <c:pt idx="0">
                  <c:v>32088.5</c:v>
                </c:pt>
                <c:pt idx="1">
                  <c:v>32744</c:v>
                </c:pt>
                <c:pt idx="2">
                  <c:v>33034</c:v>
                </c:pt>
                <c:pt idx="3">
                  <c:v>34560</c:v>
                </c:pt>
                <c:pt idx="4">
                  <c:v>35908.620000000003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A26-98A2-65C4084AAB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9-4A26-98A2-65C4084A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10.31'!$U$4:$Y$4</c:f>
              <c:numCache>
                <c:formatCode>#,##0</c:formatCode>
                <c:ptCount val="5"/>
                <c:pt idx="1">
                  <c:v>7</c:v>
                </c:pt>
                <c:pt idx="2">
                  <c:v>18</c:v>
                </c:pt>
                <c:pt idx="3">
                  <c:v>6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4-4451-B82E-9A6A4CA4DE9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10.31'!$U$7:$Y$7</c:f>
              <c:numCache>
                <c:formatCode>#,##0</c:formatCode>
                <c:ptCount val="5"/>
                <c:pt idx="1">
                  <c:v>7</c:v>
                </c:pt>
                <c:pt idx="2">
                  <c:v>10</c:v>
                </c:pt>
                <c:pt idx="3">
                  <c:v>7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4-4451-B82E-9A6A4CA4DE9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10.31'!$U$11:$Y$11</c:f>
              <c:numCache>
                <c:formatCode>#,##0</c:formatCode>
                <c:ptCount val="5"/>
                <c:pt idx="1">
                  <c:v>12</c:v>
                </c:pt>
                <c:pt idx="2">
                  <c:v>16</c:v>
                </c:pt>
                <c:pt idx="3">
                  <c:v>10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4-4451-B82E-9A6A4CA4DE9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451-B82E-9A6A4CA4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</c:v>
                </c:pt>
                <c:pt idx="16">
                  <c:v>0.43333333333333335</c:v>
                </c:pt>
                <c:pt idx="17">
                  <c:v>0.16666666666666666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9-4ADF-AFA5-C3E8B61BC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9-4ADF-AFA5-C3E8B61B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C-4ADE-881C-67CB1C2E8052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C-4ADE-881C-67CB1C2E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3-47AC-8BF9-7DE8E6862E87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3-47AC-8BF9-7DE8E686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10.31'!$U$8:$Y$8</c:f>
              <c:numCache>
                <c:formatCode>#,##0</c:formatCode>
                <c:ptCount val="5"/>
                <c:pt idx="1">
                  <c:v>60059.22</c:v>
                </c:pt>
                <c:pt idx="2">
                  <c:v>38116.43</c:v>
                </c:pt>
                <c:pt idx="3">
                  <c:v>35890.660000000003</c:v>
                </c:pt>
                <c:pt idx="4">
                  <c:v>68754.080000000002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0-465C-B67F-0CD63E63AC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0-465C-B67F-0CD63E63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10.31'!$V$4:$Z$4</c:f>
              <c:numCache>
                <c:formatCode>#,##0</c:formatCode>
                <c:ptCount val="5"/>
                <c:pt idx="0">
                  <c:v>7</c:v>
                </c:pt>
                <c:pt idx="1">
                  <c:v>18</c:v>
                </c:pt>
                <c:pt idx="2">
                  <c:v>6</c:v>
                </c:pt>
                <c:pt idx="3">
                  <c:v>14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6-4A69-AA41-5CBBC1BA401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10.31'!$V$7:$Z$7</c:f>
              <c:numCache>
                <c:formatCode>#,##0</c:formatCode>
                <c:ptCount val="5"/>
                <c:pt idx="0">
                  <c:v>7</c:v>
                </c:pt>
                <c:pt idx="1">
                  <c:v>10</c:v>
                </c:pt>
                <c:pt idx="2">
                  <c:v>7</c:v>
                </c:pt>
                <c:pt idx="3">
                  <c:v>12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6-4A69-AA41-5CBBC1BA401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10.31'!$V$11:$Z$11</c:f>
              <c:numCache>
                <c:formatCode>#,##0</c:formatCode>
                <c:ptCount val="5"/>
                <c:pt idx="0">
                  <c:v>12</c:v>
                </c:pt>
                <c:pt idx="1">
                  <c:v>16</c:v>
                </c:pt>
                <c:pt idx="2">
                  <c:v>10</c:v>
                </c:pt>
                <c:pt idx="3">
                  <c:v>18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6-4A69-AA41-5CBBC1BA401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6-4A69-AA41-5CBBC1BA4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</c:v>
                </c:pt>
                <c:pt idx="16">
                  <c:v>0.43333333333333335</c:v>
                </c:pt>
                <c:pt idx="17">
                  <c:v>0.16666666666666666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D-4B5E-9B38-CF270714C1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D-4B5E-9B38-CF270714C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F-45FE-B7F8-2FD241197868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F-45FE-B7F8-2FD241197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10.31'!$Z$83:$Z$90</c:f>
              <c:numCache>
                <c:formatCode>#,##0</c:formatCode>
                <c:ptCount val="8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0-4FA4-9D68-637CE5585149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10.31'!$Z$93:$Z$100</c:f>
              <c:numCache>
                <c:formatCode>#,##0</c:formatCode>
                <c:ptCount val="8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0-4FA4-9D68-637CE558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10.4'!$U$4:$Y$4</c:f>
              <c:numCache>
                <c:formatCode>#,##0</c:formatCode>
                <c:ptCount val="5"/>
                <c:pt idx="1">
                  <c:v>15434</c:v>
                </c:pt>
                <c:pt idx="2">
                  <c:v>16298</c:v>
                </c:pt>
                <c:pt idx="3">
                  <c:v>17326</c:v>
                </c:pt>
                <c:pt idx="4">
                  <c:v>17240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9C6-8684-C92B5EF26A2A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10.4'!$U$7:$Y$7</c:f>
              <c:numCache>
                <c:formatCode>#,##0</c:formatCode>
                <c:ptCount val="5"/>
                <c:pt idx="1">
                  <c:v>11418</c:v>
                </c:pt>
                <c:pt idx="2">
                  <c:v>11908</c:v>
                </c:pt>
                <c:pt idx="3">
                  <c:v>12596</c:v>
                </c:pt>
                <c:pt idx="4">
                  <c:v>12526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9C6-8684-C92B5EF26A2A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10.4'!$U$11:$Y$11</c:f>
              <c:numCache>
                <c:formatCode>#,##0</c:formatCode>
                <c:ptCount val="5"/>
                <c:pt idx="1">
                  <c:v>12672</c:v>
                </c:pt>
                <c:pt idx="2">
                  <c:v>13354</c:v>
                </c:pt>
                <c:pt idx="3">
                  <c:v>14216</c:v>
                </c:pt>
                <c:pt idx="4">
                  <c:v>14163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F-49C6-8684-C92B5EF26A2A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10.4'!$U$12:$Y$12</c:f>
              <c:numCache>
                <c:formatCode>#,##0</c:formatCode>
                <c:ptCount val="5"/>
                <c:pt idx="1">
                  <c:v>2764</c:v>
                </c:pt>
                <c:pt idx="2">
                  <c:v>2944</c:v>
                </c:pt>
                <c:pt idx="3">
                  <c:v>3113</c:v>
                </c:pt>
                <c:pt idx="4">
                  <c:v>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7F-49C6-8684-C92B5EF2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10.31'!$V$8:$Z$8</c:f>
              <c:numCache>
                <c:formatCode>#,##0</c:formatCode>
                <c:ptCount val="5"/>
                <c:pt idx="0">
                  <c:v>60059.22</c:v>
                </c:pt>
                <c:pt idx="1">
                  <c:v>38116.43</c:v>
                </c:pt>
                <c:pt idx="2">
                  <c:v>35890.660000000003</c:v>
                </c:pt>
                <c:pt idx="3">
                  <c:v>68754.080000000002</c:v>
                </c:pt>
                <c:pt idx="4">
                  <c:v>43184.69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757-A5BA-BE0535777A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9-4757-A5BA-BE053577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10.32'!$U$4:$Y$4</c:f>
              <c:numCache>
                <c:formatCode>#,##0</c:formatCode>
                <c:ptCount val="5"/>
                <c:pt idx="1">
                  <c:v>65692</c:v>
                </c:pt>
                <c:pt idx="2">
                  <c:v>67908</c:v>
                </c:pt>
                <c:pt idx="3">
                  <c:v>70438</c:v>
                </c:pt>
                <c:pt idx="4">
                  <c:v>71970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B-4035-98F5-5F81BF6294AC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10.32'!$U$7:$Y$7</c:f>
              <c:numCache>
                <c:formatCode>#,##0</c:formatCode>
                <c:ptCount val="5"/>
                <c:pt idx="1">
                  <c:v>48243</c:v>
                </c:pt>
                <c:pt idx="2">
                  <c:v>49049</c:v>
                </c:pt>
                <c:pt idx="3">
                  <c:v>50072</c:v>
                </c:pt>
                <c:pt idx="4">
                  <c:v>51102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B-4035-98F5-5F81BF6294AC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10.32'!$U$11:$Y$11</c:f>
              <c:numCache>
                <c:formatCode>#,##0</c:formatCode>
                <c:ptCount val="5"/>
                <c:pt idx="1">
                  <c:v>59821</c:v>
                </c:pt>
                <c:pt idx="2">
                  <c:v>61794</c:v>
                </c:pt>
                <c:pt idx="3">
                  <c:v>64058</c:v>
                </c:pt>
                <c:pt idx="4">
                  <c:v>65228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B-4035-98F5-5F81BF6294AC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10.32'!$U$12:$Y$12</c:f>
              <c:numCache>
                <c:formatCode>#,##0</c:formatCode>
                <c:ptCount val="5"/>
                <c:pt idx="1">
                  <c:v>5868</c:v>
                </c:pt>
                <c:pt idx="2">
                  <c:v>6114</c:v>
                </c:pt>
                <c:pt idx="3">
                  <c:v>6382</c:v>
                </c:pt>
                <c:pt idx="4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6B-4035-98F5-5F81BF62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5.0070454327810991E-3</c:v>
                </c:pt>
                <c:pt idx="1">
                  <c:v>7.4968876971695146E-3</c:v>
                </c:pt>
                <c:pt idx="2">
                  <c:v>4.8209912855520745E-2</c:v>
                </c:pt>
                <c:pt idx="3">
                  <c:v>5.1301695008003061E-3</c:v>
                </c:pt>
                <c:pt idx="4">
                  <c:v>6.4859022942118011E-2</c:v>
                </c:pt>
                <c:pt idx="5">
                  <c:v>2.9426652256590559E-2</c:v>
                </c:pt>
                <c:pt idx="6">
                  <c:v>9.20147201663543E-2</c:v>
                </c:pt>
                <c:pt idx="7">
                  <c:v>7.284840691136435E-2</c:v>
                </c:pt>
                <c:pt idx="8">
                  <c:v>3.4939874413450624E-2</c:v>
                </c:pt>
                <c:pt idx="9">
                  <c:v>1.2845944430003968E-2</c:v>
                </c:pt>
                <c:pt idx="10">
                  <c:v>4.0918231938383245E-2</c:v>
                </c:pt>
                <c:pt idx="11">
                  <c:v>1.4829609970313419E-2</c:v>
                </c:pt>
                <c:pt idx="12">
                  <c:v>6.8580105886698495E-2</c:v>
                </c:pt>
                <c:pt idx="13">
                  <c:v>9.76647468432357E-2</c:v>
                </c:pt>
                <c:pt idx="14">
                  <c:v>6.0508639205439349E-2</c:v>
                </c:pt>
                <c:pt idx="15">
                  <c:v>9.0003693722040576E-2</c:v>
                </c:pt>
                <c:pt idx="16">
                  <c:v>0.16855684911829485</c:v>
                </c:pt>
                <c:pt idx="17">
                  <c:v>2.1943445011423177E-2</c:v>
                </c:pt>
                <c:pt idx="18">
                  <c:v>3.777172797789239E-2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6-4FC6-9E2F-BDD1A952F6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6-4FC6-9E2F-BDD1A952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16</c:v>
                </c:pt>
                <c:pt idx="1">
                  <c:v>474</c:v>
                </c:pt>
                <c:pt idx="2">
                  <c:v>1749</c:v>
                </c:pt>
                <c:pt idx="3">
                  <c:v>3265</c:v>
                </c:pt>
                <c:pt idx="4">
                  <c:v>4725</c:v>
                </c:pt>
                <c:pt idx="5">
                  <c:v>4693</c:v>
                </c:pt>
                <c:pt idx="6">
                  <c:v>4280</c:v>
                </c:pt>
                <c:pt idx="7">
                  <c:v>3560</c:v>
                </c:pt>
                <c:pt idx="8">
                  <c:v>3319</c:v>
                </c:pt>
                <c:pt idx="9">
                  <c:v>2831</c:v>
                </c:pt>
                <c:pt idx="10">
                  <c:v>2729</c:v>
                </c:pt>
                <c:pt idx="11">
                  <c:v>2072</c:v>
                </c:pt>
                <c:pt idx="12">
                  <c:v>971</c:v>
                </c:pt>
                <c:pt idx="13">
                  <c:v>384</c:v>
                </c:pt>
                <c:pt idx="14">
                  <c:v>116</c:v>
                </c:pt>
                <c:pt idx="15">
                  <c:v>63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5-4D6D-9696-246181F451E8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23</c:v>
                </c:pt>
                <c:pt idx="1">
                  <c:v>591</c:v>
                </c:pt>
                <c:pt idx="2">
                  <c:v>2019</c:v>
                </c:pt>
                <c:pt idx="3">
                  <c:v>3853</c:v>
                </c:pt>
                <c:pt idx="4">
                  <c:v>4965</c:v>
                </c:pt>
                <c:pt idx="5">
                  <c:v>4755</c:v>
                </c:pt>
                <c:pt idx="6">
                  <c:v>4148</c:v>
                </c:pt>
                <c:pt idx="7">
                  <c:v>3194</c:v>
                </c:pt>
                <c:pt idx="8">
                  <c:v>3319</c:v>
                </c:pt>
                <c:pt idx="9">
                  <c:v>3111</c:v>
                </c:pt>
                <c:pt idx="10">
                  <c:v>2977</c:v>
                </c:pt>
                <c:pt idx="11">
                  <c:v>2187</c:v>
                </c:pt>
                <c:pt idx="12">
                  <c:v>988</c:v>
                </c:pt>
                <c:pt idx="13">
                  <c:v>283</c:v>
                </c:pt>
                <c:pt idx="14">
                  <c:v>114</c:v>
                </c:pt>
                <c:pt idx="15">
                  <c:v>54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5-4D6D-9696-246181F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2905</c:v>
                </c:pt>
                <c:pt idx="1">
                  <c:v>4467</c:v>
                </c:pt>
                <c:pt idx="2">
                  <c:v>4459</c:v>
                </c:pt>
                <c:pt idx="3">
                  <c:v>2103</c:v>
                </c:pt>
                <c:pt idx="4">
                  <c:v>1612</c:v>
                </c:pt>
                <c:pt idx="5">
                  <c:v>1628</c:v>
                </c:pt>
                <c:pt idx="6">
                  <c:v>1518</c:v>
                </c:pt>
                <c:pt idx="7">
                  <c:v>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5-4164-9EE6-BFE6845F8EBF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2251</c:v>
                </c:pt>
                <c:pt idx="1">
                  <c:v>6217</c:v>
                </c:pt>
                <c:pt idx="2">
                  <c:v>861</c:v>
                </c:pt>
                <c:pt idx="3">
                  <c:v>4560</c:v>
                </c:pt>
                <c:pt idx="4">
                  <c:v>4910</c:v>
                </c:pt>
                <c:pt idx="5">
                  <c:v>2477</c:v>
                </c:pt>
                <c:pt idx="6">
                  <c:v>118</c:v>
                </c:pt>
                <c:pt idx="7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5-4164-9EE6-BFE6845F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10.32'!$U$8:$Y$8</c:f>
              <c:numCache>
                <c:formatCode>#,##0</c:formatCode>
                <c:ptCount val="5"/>
                <c:pt idx="1">
                  <c:v>43055.45</c:v>
                </c:pt>
                <c:pt idx="2">
                  <c:v>43181</c:v>
                </c:pt>
                <c:pt idx="3">
                  <c:v>44324.5</c:v>
                </c:pt>
                <c:pt idx="4">
                  <c:v>45931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6-4ECC-A2C7-9B67AA4106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6-4ECC-A2C7-9B67AA41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10.32'!$V$4:$Z$4</c:f>
              <c:numCache>
                <c:formatCode>#,##0</c:formatCode>
                <c:ptCount val="5"/>
                <c:pt idx="0">
                  <c:v>65692</c:v>
                </c:pt>
                <c:pt idx="1">
                  <c:v>67908</c:v>
                </c:pt>
                <c:pt idx="2">
                  <c:v>70438</c:v>
                </c:pt>
                <c:pt idx="3">
                  <c:v>71970</c:v>
                </c:pt>
                <c:pt idx="4">
                  <c:v>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7-41ED-A093-A4F54E70512A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10.32'!$V$7:$Z$7</c:f>
              <c:numCache>
                <c:formatCode>#,##0</c:formatCode>
                <c:ptCount val="5"/>
                <c:pt idx="0">
                  <c:v>48243</c:v>
                </c:pt>
                <c:pt idx="1">
                  <c:v>49049</c:v>
                </c:pt>
                <c:pt idx="2">
                  <c:v>50072</c:v>
                </c:pt>
                <c:pt idx="3">
                  <c:v>51102</c:v>
                </c:pt>
                <c:pt idx="4">
                  <c:v>52103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7-41ED-A093-A4F54E70512A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10.32'!$V$11:$Z$11</c:f>
              <c:numCache>
                <c:formatCode>#,##0</c:formatCode>
                <c:ptCount val="5"/>
                <c:pt idx="0">
                  <c:v>59821</c:v>
                </c:pt>
                <c:pt idx="1">
                  <c:v>61794</c:v>
                </c:pt>
                <c:pt idx="2">
                  <c:v>64058</c:v>
                </c:pt>
                <c:pt idx="3">
                  <c:v>65228</c:v>
                </c:pt>
                <c:pt idx="4">
                  <c:v>66158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7-41ED-A093-A4F54E70512A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10.32'!$V$12:$Z$12</c:f>
              <c:numCache>
                <c:formatCode>#,##0</c:formatCode>
                <c:ptCount val="5"/>
                <c:pt idx="0">
                  <c:v>5868</c:v>
                </c:pt>
                <c:pt idx="1">
                  <c:v>6114</c:v>
                </c:pt>
                <c:pt idx="2">
                  <c:v>6382</c:v>
                </c:pt>
                <c:pt idx="3">
                  <c:v>6743</c:v>
                </c:pt>
                <c:pt idx="4">
                  <c:v>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7-41ED-A093-A4F54E705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5.0070454327810991E-3</c:v>
                </c:pt>
                <c:pt idx="1">
                  <c:v>7.4968876971695146E-3</c:v>
                </c:pt>
                <c:pt idx="2">
                  <c:v>4.8209912855520745E-2</c:v>
                </c:pt>
                <c:pt idx="3">
                  <c:v>5.1301695008003061E-3</c:v>
                </c:pt>
                <c:pt idx="4">
                  <c:v>6.4859022942118011E-2</c:v>
                </c:pt>
                <c:pt idx="5">
                  <c:v>2.9426652256590559E-2</c:v>
                </c:pt>
                <c:pt idx="6">
                  <c:v>9.20147201663543E-2</c:v>
                </c:pt>
                <c:pt idx="7">
                  <c:v>7.284840691136435E-2</c:v>
                </c:pt>
                <c:pt idx="8">
                  <c:v>3.4939874413450624E-2</c:v>
                </c:pt>
                <c:pt idx="9">
                  <c:v>1.2845944430003968E-2</c:v>
                </c:pt>
                <c:pt idx="10">
                  <c:v>4.0918231938383245E-2</c:v>
                </c:pt>
                <c:pt idx="11">
                  <c:v>1.4829609970313419E-2</c:v>
                </c:pt>
                <c:pt idx="12">
                  <c:v>6.8580105886698495E-2</c:v>
                </c:pt>
                <c:pt idx="13">
                  <c:v>9.76647468432357E-2</c:v>
                </c:pt>
                <c:pt idx="14">
                  <c:v>6.0508639205439349E-2</c:v>
                </c:pt>
                <c:pt idx="15">
                  <c:v>9.0003693722040576E-2</c:v>
                </c:pt>
                <c:pt idx="16">
                  <c:v>0.16855684911829485</c:v>
                </c:pt>
                <c:pt idx="17">
                  <c:v>2.1943445011423177E-2</c:v>
                </c:pt>
                <c:pt idx="18">
                  <c:v>3.777172797789239E-2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BC5-8F4A-DDDF173EDB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BC5-8F4A-DDDF173E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10.32'!$Z$44:$Z$60</c:f>
              <c:numCache>
                <c:formatCode>#,##0</c:formatCode>
                <c:ptCount val="17"/>
                <c:pt idx="0">
                  <c:v>11</c:v>
                </c:pt>
                <c:pt idx="1">
                  <c:v>525</c:v>
                </c:pt>
                <c:pt idx="2">
                  <c:v>1660</c:v>
                </c:pt>
                <c:pt idx="3">
                  <c:v>3297</c:v>
                </c:pt>
                <c:pt idx="4">
                  <c:v>4989</c:v>
                </c:pt>
                <c:pt idx="5">
                  <c:v>4666</c:v>
                </c:pt>
                <c:pt idx="6">
                  <c:v>4501</c:v>
                </c:pt>
                <c:pt idx="7">
                  <c:v>3657</c:v>
                </c:pt>
                <c:pt idx="8">
                  <c:v>3274</c:v>
                </c:pt>
                <c:pt idx="9">
                  <c:v>2808</c:v>
                </c:pt>
                <c:pt idx="10">
                  <c:v>2686</c:v>
                </c:pt>
                <c:pt idx="11">
                  <c:v>2074</c:v>
                </c:pt>
                <c:pt idx="12">
                  <c:v>1005</c:v>
                </c:pt>
                <c:pt idx="13">
                  <c:v>368</c:v>
                </c:pt>
                <c:pt idx="14">
                  <c:v>132</c:v>
                </c:pt>
                <c:pt idx="15">
                  <c:v>48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8-4DAA-B6D2-539B1CCF08E3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10.32'!$Z$63:$Z$79</c:f>
              <c:numCache>
                <c:formatCode>#,##0</c:formatCode>
                <c:ptCount val="17"/>
                <c:pt idx="0">
                  <c:v>35</c:v>
                </c:pt>
                <c:pt idx="1">
                  <c:v>619</c:v>
                </c:pt>
                <c:pt idx="2">
                  <c:v>2034</c:v>
                </c:pt>
                <c:pt idx="3">
                  <c:v>3980</c:v>
                </c:pt>
                <c:pt idx="4">
                  <c:v>5117</c:v>
                </c:pt>
                <c:pt idx="5">
                  <c:v>4950</c:v>
                </c:pt>
                <c:pt idx="6">
                  <c:v>4224</c:v>
                </c:pt>
                <c:pt idx="7">
                  <c:v>3435</c:v>
                </c:pt>
                <c:pt idx="8">
                  <c:v>3294</c:v>
                </c:pt>
                <c:pt idx="9">
                  <c:v>3052</c:v>
                </c:pt>
                <c:pt idx="10">
                  <c:v>2792</c:v>
                </c:pt>
                <c:pt idx="11">
                  <c:v>2269</c:v>
                </c:pt>
                <c:pt idx="12">
                  <c:v>990</c:v>
                </c:pt>
                <c:pt idx="13">
                  <c:v>311</c:v>
                </c:pt>
                <c:pt idx="14">
                  <c:v>120</c:v>
                </c:pt>
                <c:pt idx="15">
                  <c:v>57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8-4DAA-B6D2-539B1CCF0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10.32'!$Z$83:$Z$90</c:f>
              <c:numCache>
                <c:formatCode>#,##0</c:formatCode>
                <c:ptCount val="8"/>
                <c:pt idx="0">
                  <c:v>2993</c:v>
                </c:pt>
                <c:pt idx="1">
                  <c:v>4547</c:v>
                </c:pt>
                <c:pt idx="2">
                  <c:v>4458</c:v>
                </c:pt>
                <c:pt idx="3">
                  <c:v>2233</c:v>
                </c:pt>
                <c:pt idx="4">
                  <c:v>1603</c:v>
                </c:pt>
                <c:pt idx="5">
                  <c:v>1639</c:v>
                </c:pt>
                <c:pt idx="6">
                  <c:v>1502</c:v>
                </c:pt>
                <c:pt idx="7">
                  <c:v>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1-4E72-A08D-A0934EBB3E4A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10.32'!$Z$93:$Z$100</c:f>
              <c:numCache>
                <c:formatCode>#,##0</c:formatCode>
                <c:ptCount val="8"/>
                <c:pt idx="0">
                  <c:v>2371</c:v>
                </c:pt>
                <c:pt idx="1">
                  <c:v>6440</c:v>
                </c:pt>
                <c:pt idx="2">
                  <c:v>912</c:v>
                </c:pt>
                <c:pt idx="3">
                  <c:v>4748</c:v>
                </c:pt>
                <c:pt idx="4">
                  <c:v>4818</c:v>
                </c:pt>
                <c:pt idx="5">
                  <c:v>2523</c:v>
                </c:pt>
                <c:pt idx="6">
                  <c:v>141</c:v>
                </c:pt>
                <c:pt idx="7">
                  <c:v>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1-4E72-A08D-A0934EBB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6.8033290509970396E-2</c:v>
                </c:pt>
                <c:pt idx="1">
                  <c:v>1.5639836898843767E-2</c:v>
                </c:pt>
                <c:pt idx="2">
                  <c:v>5.8984527732782219E-2</c:v>
                </c:pt>
                <c:pt idx="3">
                  <c:v>7.7082053287158576E-3</c:v>
                </c:pt>
                <c:pt idx="4">
                  <c:v>7.9316315701279116E-2</c:v>
                </c:pt>
                <c:pt idx="5">
                  <c:v>2.0555214209908954E-2</c:v>
                </c:pt>
                <c:pt idx="6">
                  <c:v>9.0822767133999893E-2</c:v>
                </c:pt>
                <c:pt idx="7">
                  <c:v>6.8256716751382451E-2</c:v>
                </c:pt>
                <c:pt idx="8">
                  <c:v>3.4742780539574372E-2</c:v>
                </c:pt>
                <c:pt idx="9">
                  <c:v>5.6415125956543596E-3</c:v>
                </c:pt>
                <c:pt idx="10">
                  <c:v>2.8821985142154945E-2</c:v>
                </c:pt>
                <c:pt idx="11">
                  <c:v>1.6030832821314865E-2</c:v>
                </c:pt>
                <c:pt idx="12">
                  <c:v>5.0550187119477182E-2</c:v>
                </c:pt>
                <c:pt idx="13">
                  <c:v>7.0602692286209009E-2</c:v>
                </c:pt>
                <c:pt idx="14">
                  <c:v>4.5467240127352961E-2</c:v>
                </c:pt>
                <c:pt idx="15">
                  <c:v>7.3116237502094616E-2</c:v>
                </c:pt>
                <c:pt idx="16">
                  <c:v>0.13316203988158409</c:v>
                </c:pt>
                <c:pt idx="17">
                  <c:v>1.776238619225828E-2</c:v>
                </c:pt>
                <c:pt idx="18">
                  <c:v>4.1054571859464893E-2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8-49A6-903C-6A073D8444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8-49A6-903C-6A073D84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10.32'!$V$8:$Z$8</c:f>
              <c:numCache>
                <c:formatCode>#,##0</c:formatCode>
                <c:ptCount val="5"/>
                <c:pt idx="0">
                  <c:v>43055.45</c:v>
                </c:pt>
                <c:pt idx="1">
                  <c:v>43181</c:v>
                </c:pt>
                <c:pt idx="2">
                  <c:v>44324.5</c:v>
                </c:pt>
                <c:pt idx="3">
                  <c:v>45931</c:v>
                </c:pt>
                <c:pt idx="4">
                  <c:v>45510.81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4-4CA7-9B60-8B65E7F91B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4-4CA7-9B60-8B65E7F91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10.33'!$U$4:$Y$4</c:f>
              <c:numCache>
                <c:formatCode>#,##0</c:formatCode>
                <c:ptCount val="5"/>
                <c:pt idx="1">
                  <c:v>4900</c:v>
                </c:pt>
                <c:pt idx="2">
                  <c:v>5314</c:v>
                </c:pt>
                <c:pt idx="3">
                  <c:v>6025</c:v>
                </c:pt>
                <c:pt idx="4">
                  <c:v>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9-46F6-AD98-B8D606D1FFFD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10.33'!$U$7:$Y$7</c:f>
              <c:numCache>
                <c:formatCode>#,##0</c:formatCode>
                <c:ptCount val="5"/>
                <c:pt idx="1">
                  <c:v>3379</c:v>
                </c:pt>
                <c:pt idx="2">
                  <c:v>3643</c:v>
                </c:pt>
                <c:pt idx="3">
                  <c:v>4110</c:v>
                </c:pt>
                <c:pt idx="4">
                  <c:v>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9-46F6-AD98-B8D606D1FFFD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10.33'!$U$11:$Y$11</c:f>
              <c:numCache>
                <c:formatCode>#,##0</c:formatCode>
                <c:ptCount val="5"/>
                <c:pt idx="1">
                  <c:v>4049</c:v>
                </c:pt>
                <c:pt idx="2">
                  <c:v>4392</c:v>
                </c:pt>
                <c:pt idx="3">
                  <c:v>4952</c:v>
                </c:pt>
                <c:pt idx="4">
                  <c:v>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9-46F6-AD98-B8D606D1FFFD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10.33'!$U$12:$Y$12</c:f>
              <c:numCache>
                <c:formatCode>#,##0</c:formatCode>
                <c:ptCount val="5"/>
                <c:pt idx="1">
                  <c:v>852</c:v>
                </c:pt>
                <c:pt idx="2">
                  <c:v>922</c:v>
                </c:pt>
                <c:pt idx="3">
                  <c:v>1068</c:v>
                </c:pt>
                <c:pt idx="4">
                  <c:v>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29-46F6-AD98-B8D606D1F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0.13463829787234041</c:v>
                </c:pt>
                <c:pt idx="1">
                  <c:v>1.1063829787234043E-2</c:v>
                </c:pt>
                <c:pt idx="2">
                  <c:v>7.5574468085106386E-2</c:v>
                </c:pt>
                <c:pt idx="3">
                  <c:v>6.6382978723404252E-3</c:v>
                </c:pt>
                <c:pt idx="4">
                  <c:v>6.4510638297872347E-2</c:v>
                </c:pt>
                <c:pt idx="5">
                  <c:v>2.3829787234042554E-2</c:v>
                </c:pt>
                <c:pt idx="6">
                  <c:v>7.5744680851063825E-2</c:v>
                </c:pt>
                <c:pt idx="7">
                  <c:v>5.2765957446808509E-2</c:v>
                </c:pt>
                <c:pt idx="8">
                  <c:v>5.0212765957446809E-2</c:v>
                </c:pt>
                <c:pt idx="9">
                  <c:v>4.0851063829787232E-3</c:v>
                </c:pt>
                <c:pt idx="10">
                  <c:v>2.7063829787234043E-2</c:v>
                </c:pt>
                <c:pt idx="11">
                  <c:v>1.9404255319148935E-2</c:v>
                </c:pt>
                <c:pt idx="12">
                  <c:v>3.880851063829787E-2</c:v>
                </c:pt>
                <c:pt idx="13">
                  <c:v>7.7617021276595741E-2</c:v>
                </c:pt>
                <c:pt idx="14">
                  <c:v>4.8170212765957447E-2</c:v>
                </c:pt>
                <c:pt idx="15">
                  <c:v>4.7148936170212763E-2</c:v>
                </c:pt>
                <c:pt idx="16">
                  <c:v>9.9914893617021272E-2</c:v>
                </c:pt>
                <c:pt idx="17">
                  <c:v>1.4127659574468085E-2</c:v>
                </c:pt>
                <c:pt idx="18">
                  <c:v>3.6595744680851063E-2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5-4D2C-9F1D-1D67CFCD8C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5-4D2C-9F1D-1D67CFCD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7</c:v>
                </c:pt>
                <c:pt idx="1">
                  <c:v>78</c:v>
                </c:pt>
                <c:pt idx="2">
                  <c:v>160</c:v>
                </c:pt>
                <c:pt idx="3">
                  <c:v>213</c:v>
                </c:pt>
                <c:pt idx="4">
                  <c:v>252</c:v>
                </c:pt>
                <c:pt idx="5">
                  <c:v>207</c:v>
                </c:pt>
                <c:pt idx="6">
                  <c:v>230</c:v>
                </c:pt>
                <c:pt idx="7">
                  <c:v>207</c:v>
                </c:pt>
                <c:pt idx="8">
                  <c:v>337</c:v>
                </c:pt>
                <c:pt idx="9">
                  <c:v>391</c:v>
                </c:pt>
                <c:pt idx="10">
                  <c:v>371</c:v>
                </c:pt>
                <c:pt idx="11">
                  <c:v>257</c:v>
                </c:pt>
                <c:pt idx="12">
                  <c:v>179</c:v>
                </c:pt>
                <c:pt idx="13">
                  <c:v>62</c:v>
                </c:pt>
                <c:pt idx="14">
                  <c:v>28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C-4A18-809E-5C41E877946A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8</c:v>
                </c:pt>
                <c:pt idx="1">
                  <c:v>51</c:v>
                </c:pt>
                <c:pt idx="2">
                  <c:v>157</c:v>
                </c:pt>
                <c:pt idx="3">
                  <c:v>216</c:v>
                </c:pt>
                <c:pt idx="4">
                  <c:v>218</c:v>
                </c:pt>
                <c:pt idx="5">
                  <c:v>155</c:v>
                </c:pt>
                <c:pt idx="6">
                  <c:v>230</c:v>
                </c:pt>
                <c:pt idx="7">
                  <c:v>220</c:v>
                </c:pt>
                <c:pt idx="8">
                  <c:v>314</c:v>
                </c:pt>
                <c:pt idx="9">
                  <c:v>324</c:v>
                </c:pt>
                <c:pt idx="10">
                  <c:v>315</c:v>
                </c:pt>
                <c:pt idx="11">
                  <c:v>262</c:v>
                </c:pt>
                <c:pt idx="12">
                  <c:v>130</c:v>
                </c:pt>
                <c:pt idx="13">
                  <c:v>31</c:v>
                </c:pt>
                <c:pt idx="14">
                  <c:v>13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C-4A18-809E-5C41E877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178</c:v>
                </c:pt>
                <c:pt idx="1">
                  <c:v>93</c:v>
                </c:pt>
                <c:pt idx="2">
                  <c:v>341</c:v>
                </c:pt>
                <c:pt idx="3">
                  <c:v>77</c:v>
                </c:pt>
                <c:pt idx="4">
                  <c:v>48</c:v>
                </c:pt>
                <c:pt idx="5">
                  <c:v>66</c:v>
                </c:pt>
                <c:pt idx="6">
                  <c:v>305</c:v>
                </c:pt>
                <c:pt idx="7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6-4181-8EE9-8E102E9CBAA9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117</c:v>
                </c:pt>
                <c:pt idx="1">
                  <c:v>223</c:v>
                </c:pt>
                <c:pt idx="2">
                  <c:v>84</c:v>
                </c:pt>
                <c:pt idx="3">
                  <c:v>314</c:v>
                </c:pt>
                <c:pt idx="4">
                  <c:v>222</c:v>
                </c:pt>
                <c:pt idx="5">
                  <c:v>183</c:v>
                </c:pt>
                <c:pt idx="6">
                  <c:v>31</c:v>
                </c:pt>
                <c:pt idx="7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6-4181-8EE9-8E102E9C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10.33'!$U$8:$Y$8</c:f>
              <c:numCache>
                <c:formatCode>#,##0</c:formatCode>
                <c:ptCount val="5"/>
                <c:pt idx="1">
                  <c:v>33068.400000000001</c:v>
                </c:pt>
                <c:pt idx="2">
                  <c:v>33872</c:v>
                </c:pt>
                <c:pt idx="3">
                  <c:v>35238.21</c:v>
                </c:pt>
                <c:pt idx="4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73A-AA6D-C1137096A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73A-AA6D-C1137096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10.33'!$V$4:$Z$4</c:f>
              <c:numCache>
                <c:formatCode>#,##0</c:formatCode>
                <c:ptCount val="5"/>
                <c:pt idx="0">
                  <c:v>4900</c:v>
                </c:pt>
                <c:pt idx="1">
                  <c:v>5314</c:v>
                </c:pt>
                <c:pt idx="2">
                  <c:v>6025</c:v>
                </c:pt>
                <c:pt idx="3">
                  <c:v>5637</c:v>
                </c:pt>
                <c:pt idx="4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D-4680-B573-9A10EDFF2A79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10.33'!$V$7:$Z$7</c:f>
              <c:numCache>
                <c:formatCode>#,##0</c:formatCode>
                <c:ptCount val="5"/>
                <c:pt idx="0">
                  <c:v>3379</c:v>
                </c:pt>
                <c:pt idx="1">
                  <c:v>3643</c:v>
                </c:pt>
                <c:pt idx="2">
                  <c:v>4110</c:v>
                </c:pt>
                <c:pt idx="3">
                  <c:v>3898</c:v>
                </c:pt>
                <c:pt idx="4">
                  <c:v>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D-4680-B573-9A10EDFF2A79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10.33'!$V$11:$Z$11</c:f>
              <c:numCache>
                <c:formatCode>#,##0</c:formatCode>
                <c:ptCount val="5"/>
                <c:pt idx="0">
                  <c:v>4049</c:v>
                </c:pt>
                <c:pt idx="1">
                  <c:v>4392</c:v>
                </c:pt>
                <c:pt idx="2">
                  <c:v>4952</c:v>
                </c:pt>
                <c:pt idx="3">
                  <c:v>4669</c:v>
                </c:pt>
                <c:pt idx="4">
                  <c:v>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D-4680-B573-9A10EDFF2A79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10.33'!$V$12:$Z$12</c:f>
              <c:numCache>
                <c:formatCode>#,##0</c:formatCode>
                <c:ptCount val="5"/>
                <c:pt idx="0">
                  <c:v>852</c:v>
                </c:pt>
                <c:pt idx="1">
                  <c:v>922</c:v>
                </c:pt>
                <c:pt idx="2">
                  <c:v>1068</c:v>
                </c:pt>
                <c:pt idx="3">
                  <c:v>966</c:v>
                </c:pt>
                <c:pt idx="4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D-4680-B573-9A10EDFF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0.13463829787234041</c:v>
                </c:pt>
                <c:pt idx="1">
                  <c:v>1.1063829787234043E-2</c:v>
                </c:pt>
                <c:pt idx="2">
                  <c:v>7.5574468085106386E-2</c:v>
                </c:pt>
                <c:pt idx="3">
                  <c:v>6.6382978723404252E-3</c:v>
                </c:pt>
                <c:pt idx="4">
                  <c:v>6.4510638297872347E-2</c:v>
                </c:pt>
                <c:pt idx="5">
                  <c:v>2.3829787234042554E-2</c:v>
                </c:pt>
                <c:pt idx="6">
                  <c:v>7.5744680851063825E-2</c:v>
                </c:pt>
                <c:pt idx="7">
                  <c:v>5.2765957446808509E-2</c:v>
                </c:pt>
                <c:pt idx="8">
                  <c:v>5.0212765957446809E-2</c:v>
                </c:pt>
                <c:pt idx="9">
                  <c:v>4.0851063829787232E-3</c:v>
                </c:pt>
                <c:pt idx="10">
                  <c:v>2.7063829787234043E-2</c:v>
                </c:pt>
                <c:pt idx="11">
                  <c:v>1.9404255319148935E-2</c:v>
                </c:pt>
                <c:pt idx="12">
                  <c:v>3.880851063829787E-2</c:v>
                </c:pt>
                <c:pt idx="13">
                  <c:v>7.7617021276595741E-2</c:v>
                </c:pt>
                <c:pt idx="14">
                  <c:v>4.8170212765957447E-2</c:v>
                </c:pt>
                <c:pt idx="15">
                  <c:v>4.7148936170212763E-2</c:v>
                </c:pt>
                <c:pt idx="16">
                  <c:v>9.9914893617021272E-2</c:v>
                </c:pt>
                <c:pt idx="17">
                  <c:v>1.4127659574468085E-2</c:v>
                </c:pt>
                <c:pt idx="18">
                  <c:v>3.6595744680851063E-2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1-470C-B0DC-0FA2B2D84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1-470C-B0DC-0FA2B2D8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10.33'!$Z$44:$Z$60</c:f>
              <c:numCache>
                <c:formatCode>#,##0</c:formatCode>
                <c:ptCount val="17"/>
                <c:pt idx="0">
                  <c:v>6</c:v>
                </c:pt>
                <c:pt idx="1">
                  <c:v>66</c:v>
                </c:pt>
                <c:pt idx="2">
                  <c:v>166</c:v>
                </c:pt>
                <c:pt idx="3">
                  <c:v>198</c:v>
                </c:pt>
                <c:pt idx="4">
                  <c:v>290</c:v>
                </c:pt>
                <c:pt idx="5">
                  <c:v>210</c:v>
                </c:pt>
                <c:pt idx="6">
                  <c:v>213</c:v>
                </c:pt>
                <c:pt idx="7">
                  <c:v>212</c:v>
                </c:pt>
                <c:pt idx="8">
                  <c:v>336</c:v>
                </c:pt>
                <c:pt idx="9">
                  <c:v>402</c:v>
                </c:pt>
                <c:pt idx="10">
                  <c:v>392</c:v>
                </c:pt>
                <c:pt idx="11">
                  <c:v>298</c:v>
                </c:pt>
                <c:pt idx="12">
                  <c:v>207</c:v>
                </c:pt>
                <c:pt idx="13">
                  <c:v>93</c:v>
                </c:pt>
                <c:pt idx="14">
                  <c:v>27</c:v>
                </c:pt>
                <c:pt idx="15">
                  <c:v>15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6-4EF4-8575-57EA76BC04BC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10.33'!$Z$63:$Z$79</c:f>
              <c:numCache>
                <c:formatCode>#,##0</c:formatCode>
                <c:ptCount val="17"/>
                <c:pt idx="0">
                  <c:v>7</c:v>
                </c:pt>
                <c:pt idx="1">
                  <c:v>60</c:v>
                </c:pt>
                <c:pt idx="2">
                  <c:v>153</c:v>
                </c:pt>
                <c:pt idx="3">
                  <c:v>189</c:v>
                </c:pt>
                <c:pt idx="4">
                  <c:v>240</c:v>
                </c:pt>
                <c:pt idx="5">
                  <c:v>180</c:v>
                </c:pt>
                <c:pt idx="6">
                  <c:v>216</c:v>
                </c:pt>
                <c:pt idx="7">
                  <c:v>220</c:v>
                </c:pt>
                <c:pt idx="8">
                  <c:v>304</c:v>
                </c:pt>
                <c:pt idx="9">
                  <c:v>331</c:v>
                </c:pt>
                <c:pt idx="10">
                  <c:v>347</c:v>
                </c:pt>
                <c:pt idx="11">
                  <c:v>248</c:v>
                </c:pt>
                <c:pt idx="12">
                  <c:v>161</c:v>
                </c:pt>
                <c:pt idx="13">
                  <c:v>51</c:v>
                </c:pt>
                <c:pt idx="14">
                  <c:v>20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6-4EF4-8575-57EA76BC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10.33'!$Z$83:$Z$90</c:f>
              <c:numCache>
                <c:formatCode>#,##0</c:formatCode>
                <c:ptCount val="8"/>
                <c:pt idx="0">
                  <c:v>195</c:v>
                </c:pt>
                <c:pt idx="1">
                  <c:v>101</c:v>
                </c:pt>
                <c:pt idx="2">
                  <c:v>364</c:v>
                </c:pt>
                <c:pt idx="3">
                  <c:v>87</c:v>
                </c:pt>
                <c:pt idx="4">
                  <c:v>51</c:v>
                </c:pt>
                <c:pt idx="5">
                  <c:v>62</c:v>
                </c:pt>
                <c:pt idx="6">
                  <c:v>314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9-480F-B384-27A58E78C54A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10.33'!$Z$93:$Z$100</c:f>
              <c:numCache>
                <c:formatCode>#,##0</c:formatCode>
                <c:ptCount val="8"/>
                <c:pt idx="0">
                  <c:v>125</c:v>
                </c:pt>
                <c:pt idx="1">
                  <c:v>228</c:v>
                </c:pt>
                <c:pt idx="2">
                  <c:v>80</c:v>
                </c:pt>
                <c:pt idx="3">
                  <c:v>321</c:v>
                </c:pt>
                <c:pt idx="4">
                  <c:v>232</c:v>
                </c:pt>
                <c:pt idx="5">
                  <c:v>179</c:v>
                </c:pt>
                <c:pt idx="6">
                  <c:v>28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9-480F-B384-27A58E78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10</c:v>
                </c:pt>
                <c:pt idx="1">
                  <c:v>174</c:v>
                </c:pt>
                <c:pt idx="2">
                  <c:v>466</c:v>
                </c:pt>
                <c:pt idx="3">
                  <c:v>700</c:v>
                </c:pt>
                <c:pt idx="4">
                  <c:v>701</c:v>
                </c:pt>
                <c:pt idx="5">
                  <c:v>715</c:v>
                </c:pt>
                <c:pt idx="6">
                  <c:v>753</c:v>
                </c:pt>
                <c:pt idx="7">
                  <c:v>691</c:v>
                </c:pt>
                <c:pt idx="8">
                  <c:v>932</c:v>
                </c:pt>
                <c:pt idx="9">
                  <c:v>895</c:v>
                </c:pt>
                <c:pt idx="10">
                  <c:v>924</c:v>
                </c:pt>
                <c:pt idx="11">
                  <c:v>824</c:v>
                </c:pt>
                <c:pt idx="12">
                  <c:v>455</c:v>
                </c:pt>
                <c:pt idx="13">
                  <c:v>196</c:v>
                </c:pt>
                <c:pt idx="14">
                  <c:v>94</c:v>
                </c:pt>
                <c:pt idx="15">
                  <c:v>40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5-4150-BAEE-FBEFA697543D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15</c:v>
                </c:pt>
                <c:pt idx="1">
                  <c:v>186</c:v>
                </c:pt>
                <c:pt idx="2">
                  <c:v>537</c:v>
                </c:pt>
                <c:pt idx="3">
                  <c:v>639</c:v>
                </c:pt>
                <c:pt idx="4">
                  <c:v>675</c:v>
                </c:pt>
                <c:pt idx="5">
                  <c:v>636</c:v>
                </c:pt>
                <c:pt idx="6">
                  <c:v>697</c:v>
                </c:pt>
                <c:pt idx="7">
                  <c:v>742</c:v>
                </c:pt>
                <c:pt idx="8">
                  <c:v>1000</c:v>
                </c:pt>
                <c:pt idx="9">
                  <c:v>921</c:v>
                </c:pt>
                <c:pt idx="10">
                  <c:v>1053</c:v>
                </c:pt>
                <c:pt idx="11">
                  <c:v>821</c:v>
                </c:pt>
                <c:pt idx="12">
                  <c:v>406</c:v>
                </c:pt>
                <c:pt idx="13">
                  <c:v>139</c:v>
                </c:pt>
                <c:pt idx="14">
                  <c:v>91</c:v>
                </c:pt>
                <c:pt idx="15">
                  <c:v>31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5-4150-BAEE-FBEFA697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10.33'!$V$8:$Z$8</c:f>
              <c:numCache>
                <c:formatCode>#,##0</c:formatCode>
                <c:ptCount val="5"/>
                <c:pt idx="0">
                  <c:v>33068.400000000001</c:v>
                </c:pt>
                <c:pt idx="1">
                  <c:v>33872</c:v>
                </c:pt>
                <c:pt idx="2">
                  <c:v>35238.21</c:v>
                </c:pt>
                <c:pt idx="3">
                  <c:v>36020</c:v>
                </c:pt>
                <c:pt idx="4">
                  <c:v>35891.67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6-4885-848F-99F1BE6FBE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6-4885-848F-99F1BE6F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10.34'!$U$4:$Y$4</c:f>
              <c:numCache>
                <c:formatCode>#,##0</c:formatCode>
                <c:ptCount val="5"/>
                <c:pt idx="1">
                  <c:v>48690</c:v>
                </c:pt>
                <c:pt idx="2">
                  <c:v>49845</c:v>
                </c:pt>
                <c:pt idx="3">
                  <c:v>51102</c:v>
                </c:pt>
                <c:pt idx="4">
                  <c:v>52219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1-4630-91F9-FC63A557B012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10.34'!$U$7:$Y$7</c:f>
              <c:numCache>
                <c:formatCode>#,##0</c:formatCode>
                <c:ptCount val="5"/>
                <c:pt idx="1">
                  <c:v>35933</c:v>
                </c:pt>
                <c:pt idx="2">
                  <c:v>36068</c:v>
                </c:pt>
                <c:pt idx="3">
                  <c:v>36613</c:v>
                </c:pt>
                <c:pt idx="4">
                  <c:v>37149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1-4630-91F9-FC63A557B012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10.34'!$U$11:$Y$11</c:f>
              <c:numCache>
                <c:formatCode>#,##0</c:formatCode>
                <c:ptCount val="5"/>
                <c:pt idx="1">
                  <c:v>43327</c:v>
                </c:pt>
                <c:pt idx="2">
                  <c:v>44414</c:v>
                </c:pt>
                <c:pt idx="3">
                  <c:v>45562</c:v>
                </c:pt>
                <c:pt idx="4">
                  <c:v>46554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1-4630-91F9-FC63A557B012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10.34'!$U$12:$Y$12</c:f>
              <c:numCache>
                <c:formatCode>#,##0</c:formatCode>
                <c:ptCount val="5"/>
                <c:pt idx="1">
                  <c:v>5363</c:v>
                </c:pt>
                <c:pt idx="2">
                  <c:v>5431</c:v>
                </c:pt>
                <c:pt idx="3">
                  <c:v>5541</c:v>
                </c:pt>
                <c:pt idx="4">
                  <c:v>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1-4630-91F9-FC63A557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8.6903374906889246E-3</c:v>
                </c:pt>
                <c:pt idx="1">
                  <c:v>7.467960349141471E-3</c:v>
                </c:pt>
                <c:pt idx="2">
                  <c:v>4.0758637813472887E-2</c:v>
                </c:pt>
                <c:pt idx="3">
                  <c:v>6.1118857077372656E-3</c:v>
                </c:pt>
                <c:pt idx="4">
                  <c:v>5.1110644230952879E-2</c:v>
                </c:pt>
                <c:pt idx="5">
                  <c:v>2.7637183184674445E-2</c:v>
                </c:pt>
                <c:pt idx="6">
                  <c:v>7.842313348740379E-2</c:v>
                </c:pt>
                <c:pt idx="7">
                  <c:v>6.6734152071356259E-2</c:v>
                </c:pt>
                <c:pt idx="8">
                  <c:v>2.0818610691980061E-2</c:v>
                </c:pt>
                <c:pt idx="9">
                  <c:v>1.587180319728021E-2</c:v>
                </c:pt>
                <c:pt idx="10">
                  <c:v>3.8141986744847874E-2</c:v>
                </c:pt>
                <c:pt idx="11">
                  <c:v>1.5604408197566706E-2</c:v>
                </c:pt>
                <c:pt idx="12">
                  <c:v>9.549821418339477E-2</c:v>
                </c:pt>
                <c:pt idx="13">
                  <c:v>7.403021563496763E-2</c:v>
                </c:pt>
                <c:pt idx="14">
                  <c:v>6.7020646713906451E-2</c:v>
                </c:pt>
                <c:pt idx="15">
                  <c:v>0.12645873522165135</c:v>
                </c:pt>
                <c:pt idx="16">
                  <c:v>0.16989132303225929</c:v>
                </c:pt>
                <c:pt idx="17">
                  <c:v>2.3931852474358729E-2</c:v>
                </c:pt>
                <c:pt idx="18">
                  <c:v>3.4436656034532151E-2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060-A7AA-BF04309FC1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060-A7AA-BF04309F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15</c:v>
                </c:pt>
                <c:pt idx="1">
                  <c:v>438</c:v>
                </c:pt>
                <c:pt idx="2">
                  <c:v>1500</c:v>
                </c:pt>
                <c:pt idx="3">
                  <c:v>2389</c:v>
                </c:pt>
                <c:pt idx="4">
                  <c:v>2597</c:v>
                </c:pt>
                <c:pt idx="5">
                  <c:v>2506</c:v>
                </c:pt>
                <c:pt idx="6">
                  <c:v>2512</c:v>
                </c:pt>
                <c:pt idx="7">
                  <c:v>2717</c:v>
                </c:pt>
                <c:pt idx="8">
                  <c:v>2678</c:v>
                </c:pt>
                <c:pt idx="9">
                  <c:v>2339</c:v>
                </c:pt>
                <c:pt idx="10">
                  <c:v>2222</c:v>
                </c:pt>
                <c:pt idx="11">
                  <c:v>1656</c:v>
                </c:pt>
                <c:pt idx="12">
                  <c:v>888</c:v>
                </c:pt>
                <c:pt idx="13">
                  <c:v>491</c:v>
                </c:pt>
                <c:pt idx="14">
                  <c:v>198</c:v>
                </c:pt>
                <c:pt idx="15">
                  <c:v>81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4-4AEE-A414-CC51118DB2C6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18</c:v>
                </c:pt>
                <c:pt idx="1">
                  <c:v>496</c:v>
                </c:pt>
                <c:pt idx="2">
                  <c:v>1764</c:v>
                </c:pt>
                <c:pt idx="3">
                  <c:v>2637</c:v>
                </c:pt>
                <c:pt idx="4">
                  <c:v>2665</c:v>
                </c:pt>
                <c:pt idx="5">
                  <c:v>2530</c:v>
                </c:pt>
                <c:pt idx="6">
                  <c:v>2690</c:v>
                </c:pt>
                <c:pt idx="7">
                  <c:v>2715</c:v>
                </c:pt>
                <c:pt idx="8">
                  <c:v>3024</c:v>
                </c:pt>
                <c:pt idx="9">
                  <c:v>2661</c:v>
                </c:pt>
                <c:pt idx="10">
                  <c:v>2488</c:v>
                </c:pt>
                <c:pt idx="11">
                  <c:v>1705</c:v>
                </c:pt>
                <c:pt idx="12">
                  <c:v>857</c:v>
                </c:pt>
                <c:pt idx="13">
                  <c:v>361</c:v>
                </c:pt>
                <c:pt idx="14">
                  <c:v>149</c:v>
                </c:pt>
                <c:pt idx="15">
                  <c:v>82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4-4AEE-A414-CC51118D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2662</c:v>
                </c:pt>
                <c:pt idx="1">
                  <c:v>4736</c:v>
                </c:pt>
                <c:pt idx="2">
                  <c:v>2168</c:v>
                </c:pt>
                <c:pt idx="3">
                  <c:v>1331</c:v>
                </c:pt>
                <c:pt idx="4">
                  <c:v>1103</c:v>
                </c:pt>
                <c:pt idx="5">
                  <c:v>1044</c:v>
                </c:pt>
                <c:pt idx="6">
                  <c:v>577</c:v>
                </c:pt>
                <c:pt idx="7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7-4455-ADD7-FA5A8A32EBDE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1634</c:v>
                </c:pt>
                <c:pt idx="1">
                  <c:v>6108</c:v>
                </c:pt>
                <c:pt idx="2">
                  <c:v>461</c:v>
                </c:pt>
                <c:pt idx="3">
                  <c:v>2392</c:v>
                </c:pt>
                <c:pt idx="4">
                  <c:v>3228</c:v>
                </c:pt>
                <c:pt idx="5">
                  <c:v>1506</c:v>
                </c:pt>
                <c:pt idx="6">
                  <c:v>64</c:v>
                </c:pt>
                <c:pt idx="7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7-4455-ADD7-FA5A8A32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10.34'!$U$8:$Y$8</c:f>
              <c:numCache>
                <c:formatCode>#,##0</c:formatCode>
                <c:ptCount val="5"/>
                <c:pt idx="1">
                  <c:v>43137</c:v>
                </c:pt>
                <c:pt idx="2">
                  <c:v>44165</c:v>
                </c:pt>
                <c:pt idx="3">
                  <c:v>45218</c:v>
                </c:pt>
                <c:pt idx="4">
                  <c:v>46466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7-4139-BF05-F248F02D7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7-4139-BF05-F248F02D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10.34'!$V$4:$Z$4</c:f>
              <c:numCache>
                <c:formatCode>#,##0</c:formatCode>
                <c:ptCount val="5"/>
                <c:pt idx="0">
                  <c:v>48690</c:v>
                </c:pt>
                <c:pt idx="1">
                  <c:v>49845</c:v>
                </c:pt>
                <c:pt idx="2">
                  <c:v>51102</c:v>
                </c:pt>
                <c:pt idx="3">
                  <c:v>52219</c:v>
                </c:pt>
                <c:pt idx="4">
                  <c:v>52361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6-4962-B2EC-4A05EB8E04A4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10.34'!$V$7:$Z$7</c:f>
              <c:numCache>
                <c:formatCode>#,##0</c:formatCode>
                <c:ptCount val="5"/>
                <c:pt idx="0">
                  <c:v>35933</c:v>
                </c:pt>
                <c:pt idx="1">
                  <c:v>36068</c:v>
                </c:pt>
                <c:pt idx="2">
                  <c:v>36613</c:v>
                </c:pt>
                <c:pt idx="3">
                  <c:v>37149</c:v>
                </c:pt>
                <c:pt idx="4">
                  <c:v>37525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6-4962-B2EC-4A05EB8E04A4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10.34'!$V$11:$Z$11</c:f>
              <c:numCache>
                <c:formatCode>#,##0</c:formatCode>
                <c:ptCount val="5"/>
                <c:pt idx="0">
                  <c:v>43327</c:v>
                </c:pt>
                <c:pt idx="1">
                  <c:v>44414</c:v>
                </c:pt>
                <c:pt idx="2">
                  <c:v>45562</c:v>
                </c:pt>
                <c:pt idx="3">
                  <c:v>46554</c:v>
                </c:pt>
                <c:pt idx="4">
                  <c:v>46583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6-4962-B2EC-4A05EB8E04A4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10.34'!$V$12:$Z$12</c:f>
              <c:numCache>
                <c:formatCode>#,##0</c:formatCode>
                <c:ptCount val="5"/>
                <c:pt idx="0">
                  <c:v>5363</c:v>
                </c:pt>
                <c:pt idx="1">
                  <c:v>5431</c:v>
                </c:pt>
                <c:pt idx="2">
                  <c:v>5541</c:v>
                </c:pt>
                <c:pt idx="3">
                  <c:v>5666</c:v>
                </c:pt>
                <c:pt idx="4">
                  <c:v>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6-4962-B2EC-4A05EB8E0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8.6903374906889246E-3</c:v>
                </c:pt>
                <c:pt idx="1">
                  <c:v>7.467960349141471E-3</c:v>
                </c:pt>
                <c:pt idx="2">
                  <c:v>4.0758637813472887E-2</c:v>
                </c:pt>
                <c:pt idx="3">
                  <c:v>6.1118857077372656E-3</c:v>
                </c:pt>
                <c:pt idx="4">
                  <c:v>5.1110644230952879E-2</c:v>
                </c:pt>
                <c:pt idx="5">
                  <c:v>2.7637183184674445E-2</c:v>
                </c:pt>
                <c:pt idx="6">
                  <c:v>7.842313348740379E-2</c:v>
                </c:pt>
                <c:pt idx="7">
                  <c:v>6.6734152071356259E-2</c:v>
                </c:pt>
                <c:pt idx="8">
                  <c:v>2.0818610691980061E-2</c:v>
                </c:pt>
                <c:pt idx="9">
                  <c:v>1.587180319728021E-2</c:v>
                </c:pt>
                <c:pt idx="10">
                  <c:v>3.8141986744847874E-2</c:v>
                </c:pt>
                <c:pt idx="11">
                  <c:v>1.5604408197566706E-2</c:v>
                </c:pt>
                <c:pt idx="12">
                  <c:v>9.549821418339477E-2</c:v>
                </c:pt>
                <c:pt idx="13">
                  <c:v>7.403021563496763E-2</c:v>
                </c:pt>
                <c:pt idx="14">
                  <c:v>6.7020646713906451E-2</c:v>
                </c:pt>
                <c:pt idx="15">
                  <c:v>0.12645873522165135</c:v>
                </c:pt>
                <c:pt idx="16">
                  <c:v>0.16989132303225929</c:v>
                </c:pt>
                <c:pt idx="17">
                  <c:v>2.3931852474358729E-2</c:v>
                </c:pt>
                <c:pt idx="18">
                  <c:v>3.4436656034532151E-2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7-4A91-98AA-159DDCA8A3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7-4A91-98AA-159DDCA8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10.34'!$Z$44:$Z$60</c:f>
              <c:numCache>
                <c:formatCode>#,##0</c:formatCode>
                <c:ptCount val="17"/>
                <c:pt idx="0">
                  <c:v>18</c:v>
                </c:pt>
                <c:pt idx="1">
                  <c:v>447</c:v>
                </c:pt>
                <c:pt idx="2">
                  <c:v>1423</c:v>
                </c:pt>
                <c:pt idx="3">
                  <c:v>2372</c:v>
                </c:pt>
                <c:pt idx="4">
                  <c:v>2684</c:v>
                </c:pt>
                <c:pt idx="5">
                  <c:v>2463</c:v>
                </c:pt>
                <c:pt idx="6">
                  <c:v>2618</c:v>
                </c:pt>
                <c:pt idx="7">
                  <c:v>2596</c:v>
                </c:pt>
                <c:pt idx="8">
                  <c:v>2760</c:v>
                </c:pt>
                <c:pt idx="9">
                  <c:v>2358</c:v>
                </c:pt>
                <c:pt idx="10">
                  <c:v>2201</c:v>
                </c:pt>
                <c:pt idx="11">
                  <c:v>1721</c:v>
                </c:pt>
                <c:pt idx="12">
                  <c:v>948</c:v>
                </c:pt>
                <c:pt idx="13">
                  <c:v>448</c:v>
                </c:pt>
                <c:pt idx="14">
                  <c:v>197</c:v>
                </c:pt>
                <c:pt idx="15">
                  <c:v>85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2-46F2-9122-3CA72997457A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10.34'!$Z$63:$Z$79</c:f>
              <c:numCache>
                <c:formatCode>#,##0</c:formatCode>
                <c:ptCount val="17"/>
                <c:pt idx="0">
                  <c:v>19</c:v>
                </c:pt>
                <c:pt idx="1">
                  <c:v>541</c:v>
                </c:pt>
                <c:pt idx="2">
                  <c:v>1689</c:v>
                </c:pt>
                <c:pt idx="3">
                  <c:v>2698</c:v>
                </c:pt>
                <c:pt idx="4">
                  <c:v>2655</c:v>
                </c:pt>
                <c:pt idx="5">
                  <c:v>2550</c:v>
                </c:pt>
                <c:pt idx="6">
                  <c:v>2741</c:v>
                </c:pt>
                <c:pt idx="7">
                  <c:v>2752</c:v>
                </c:pt>
                <c:pt idx="8">
                  <c:v>2985</c:v>
                </c:pt>
                <c:pt idx="9">
                  <c:v>2691</c:v>
                </c:pt>
                <c:pt idx="10">
                  <c:v>2382</c:v>
                </c:pt>
                <c:pt idx="11">
                  <c:v>1758</c:v>
                </c:pt>
                <c:pt idx="12">
                  <c:v>819</c:v>
                </c:pt>
                <c:pt idx="13">
                  <c:v>391</c:v>
                </c:pt>
                <c:pt idx="14">
                  <c:v>138</c:v>
                </c:pt>
                <c:pt idx="15">
                  <c:v>75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2-46F2-9122-3CA72997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10.34'!$Z$83:$Z$90</c:f>
              <c:numCache>
                <c:formatCode>#,##0</c:formatCode>
                <c:ptCount val="8"/>
                <c:pt idx="0">
                  <c:v>2780</c:v>
                </c:pt>
                <c:pt idx="1">
                  <c:v>4821</c:v>
                </c:pt>
                <c:pt idx="2">
                  <c:v>2142</c:v>
                </c:pt>
                <c:pt idx="3">
                  <c:v>1381</c:v>
                </c:pt>
                <c:pt idx="4">
                  <c:v>1092</c:v>
                </c:pt>
                <c:pt idx="5">
                  <c:v>1033</c:v>
                </c:pt>
                <c:pt idx="6">
                  <c:v>569</c:v>
                </c:pt>
                <c:pt idx="7">
                  <c:v>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1-4927-8711-2762398671A6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10.34'!$Z$93:$Z$100</c:f>
              <c:numCache>
                <c:formatCode>#,##0</c:formatCode>
                <c:ptCount val="8"/>
                <c:pt idx="0">
                  <c:v>1715</c:v>
                </c:pt>
                <c:pt idx="1">
                  <c:v>6311</c:v>
                </c:pt>
                <c:pt idx="2">
                  <c:v>461</c:v>
                </c:pt>
                <c:pt idx="3">
                  <c:v>2468</c:v>
                </c:pt>
                <c:pt idx="4">
                  <c:v>3143</c:v>
                </c:pt>
                <c:pt idx="5">
                  <c:v>1461</c:v>
                </c:pt>
                <c:pt idx="6">
                  <c:v>66</c:v>
                </c:pt>
                <c:pt idx="7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1-4927-8711-27623986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592</c:v>
                </c:pt>
                <c:pt idx="1">
                  <c:v>562</c:v>
                </c:pt>
                <c:pt idx="2">
                  <c:v>1107</c:v>
                </c:pt>
                <c:pt idx="3">
                  <c:v>357</c:v>
                </c:pt>
                <c:pt idx="4">
                  <c:v>212</c:v>
                </c:pt>
                <c:pt idx="5">
                  <c:v>325</c:v>
                </c:pt>
                <c:pt idx="6">
                  <c:v>646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A-4073-94EA-DD9EF024EFEF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377</c:v>
                </c:pt>
                <c:pt idx="1">
                  <c:v>1055</c:v>
                </c:pt>
                <c:pt idx="2">
                  <c:v>250</c:v>
                </c:pt>
                <c:pt idx="3">
                  <c:v>1167</c:v>
                </c:pt>
                <c:pt idx="4">
                  <c:v>944</c:v>
                </c:pt>
                <c:pt idx="5">
                  <c:v>647</c:v>
                </c:pt>
                <c:pt idx="6">
                  <c:v>56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A-4073-94EA-DD9EF024E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10.34'!$V$8:$Z$8</c:f>
              <c:numCache>
                <c:formatCode>#,##0</c:formatCode>
                <c:ptCount val="5"/>
                <c:pt idx="0">
                  <c:v>43137</c:v>
                </c:pt>
                <c:pt idx="1">
                  <c:v>44165</c:v>
                </c:pt>
                <c:pt idx="2">
                  <c:v>45218</c:v>
                </c:pt>
                <c:pt idx="3">
                  <c:v>46466</c:v>
                </c:pt>
                <c:pt idx="4">
                  <c:v>46915.46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E-474C-89BA-F16C5E123A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E-474C-89BA-F16C5E12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10.35'!$U$4:$Y$4</c:f>
              <c:numCache>
                <c:formatCode>#,##0</c:formatCode>
                <c:ptCount val="5"/>
                <c:pt idx="1">
                  <c:v>23552</c:v>
                </c:pt>
                <c:pt idx="2">
                  <c:v>25022</c:v>
                </c:pt>
                <c:pt idx="3">
                  <c:v>27122</c:v>
                </c:pt>
                <c:pt idx="4">
                  <c:v>27719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0-4ECC-A2E6-8735A05A84DA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10.35'!$U$7:$Y$7</c:f>
              <c:numCache>
                <c:formatCode>#,##0</c:formatCode>
                <c:ptCount val="5"/>
                <c:pt idx="1">
                  <c:v>17285</c:v>
                </c:pt>
                <c:pt idx="2">
                  <c:v>18252</c:v>
                </c:pt>
                <c:pt idx="3">
                  <c:v>19760</c:v>
                </c:pt>
                <c:pt idx="4">
                  <c:v>19858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0-4ECC-A2E6-8735A05A84DA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10.35'!$U$11:$Y$11</c:f>
              <c:numCache>
                <c:formatCode>#,##0</c:formatCode>
                <c:ptCount val="5"/>
                <c:pt idx="1">
                  <c:v>20467</c:v>
                </c:pt>
                <c:pt idx="2">
                  <c:v>21815</c:v>
                </c:pt>
                <c:pt idx="3">
                  <c:v>23570</c:v>
                </c:pt>
                <c:pt idx="4">
                  <c:v>24168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0-4ECC-A2E6-8735A05A84DA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10.35'!$U$12:$Y$12</c:f>
              <c:numCache>
                <c:formatCode>#,##0</c:formatCode>
                <c:ptCount val="5"/>
                <c:pt idx="1">
                  <c:v>3082</c:v>
                </c:pt>
                <c:pt idx="2">
                  <c:v>3207</c:v>
                </c:pt>
                <c:pt idx="3">
                  <c:v>3554</c:v>
                </c:pt>
                <c:pt idx="4">
                  <c:v>3550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0-4ECC-A2E6-8735A05A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2.9269630188161908E-2</c:v>
                </c:pt>
                <c:pt idx="1">
                  <c:v>1.2681221510093568E-2</c:v>
                </c:pt>
                <c:pt idx="2">
                  <c:v>5.8402166089728209E-2</c:v>
                </c:pt>
                <c:pt idx="3">
                  <c:v>5.9636014669088664E-3</c:v>
                </c:pt>
                <c:pt idx="4">
                  <c:v>7.2248689035884425E-2</c:v>
                </c:pt>
                <c:pt idx="5">
                  <c:v>3.2148610206669634E-2</c:v>
                </c:pt>
                <c:pt idx="6">
                  <c:v>9.3464029886554473E-2</c:v>
                </c:pt>
                <c:pt idx="7">
                  <c:v>6.1109778249991434E-2</c:v>
                </c:pt>
                <c:pt idx="8">
                  <c:v>2.6664838742845393E-2</c:v>
                </c:pt>
                <c:pt idx="9">
                  <c:v>1.1550193645679815E-2</c:v>
                </c:pt>
                <c:pt idx="10">
                  <c:v>3.4684854508688349E-2</c:v>
                </c:pt>
                <c:pt idx="11">
                  <c:v>1.6759776536312849E-2</c:v>
                </c:pt>
                <c:pt idx="12">
                  <c:v>6.7107653288549202E-2</c:v>
                </c:pt>
                <c:pt idx="13">
                  <c:v>8.4587174829488979E-2</c:v>
                </c:pt>
                <c:pt idx="14">
                  <c:v>6.4742776844774988E-2</c:v>
                </c:pt>
                <c:pt idx="15">
                  <c:v>9.3703944888096788E-2</c:v>
                </c:pt>
                <c:pt idx="16">
                  <c:v>0.13143914727353737</c:v>
                </c:pt>
                <c:pt idx="17">
                  <c:v>1.7719436542482092E-2</c:v>
                </c:pt>
                <c:pt idx="18">
                  <c:v>3.9277513109641157E-2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7-4071-8AB0-7F85E90DF5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7-4071-8AB0-7F85E90D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13</c:v>
                </c:pt>
                <c:pt idx="1">
                  <c:v>272</c:v>
                </c:pt>
                <c:pt idx="2">
                  <c:v>868</c:v>
                </c:pt>
                <c:pt idx="3">
                  <c:v>1269</c:v>
                </c:pt>
                <c:pt idx="4">
                  <c:v>1485</c:v>
                </c:pt>
                <c:pt idx="5">
                  <c:v>1400</c:v>
                </c:pt>
                <c:pt idx="6">
                  <c:v>1426</c:v>
                </c:pt>
                <c:pt idx="7">
                  <c:v>1270</c:v>
                </c:pt>
                <c:pt idx="8">
                  <c:v>1473</c:v>
                </c:pt>
                <c:pt idx="9">
                  <c:v>1264</c:v>
                </c:pt>
                <c:pt idx="10">
                  <c:v>1191</c:v>
                </c:pt>
                <c:pt idx="11">
                  <c:v>930</c:v>
                </c:pt>
                <c:pt idx="12">
                  <c:v>502</c:v>
                </c:pt>
                <c:pt idx="13">
                  <c:v>208</c:v>
                </c:pt>
                <c:pt idx="14">
                  <c:v>90</c:v>
                </c:pt>
                <c:pt idx="15">
                  <c:v>28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7-418E-9B89-B05088F0C7DE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21</c:v>
                </c:pt>
                <c:pt idx="1">
                  <c:v>330</c:v>
                </c:pt>
                <c:pt idx="2">
                  <c:v>890</c:v>
                </c:pt>
                <c:pt idx="3">
                  <c:v>1390</c:v>
                </c:pt>
                <c:pt idx="4">
                  <c:v>1446</c:v>
                </c:pt>
                <c:pt idx="5">
                  <c:v>1374</c:v>
                </c:pt>
                <c:pt idx="6">
                  <c:v>1336</c:v>
                </c:pt>
                <c:pt idx="7">
                  <c:v>1404</c:v>
                </c:pt>
                <c:pt idx="8">
                  <c:v>1663</c:v>
                </c:pt>
                <c:pt idx="9">
                  <c:v>1437</c:v>
                </c:pt>
                <c:pt idx="10">
                  <c:v>1189</c:v>
                </c:pt>
                <c:pt idx="11">
                  <c:v>872</c:v>
                </c:pt>
                <c:pt idx="12">
                  <c:v>444</c:v>
                </c:pt>
                <c:pt idx="13">
                  <c:v>123</c:v>
                </c:pt>
                <c:pt idx="14">
                  <c:v>45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7-418E-9B89-B05088F0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1291</c:v>
                </c:pt>
                <c:pt idx="1">
                  <c:v>1375</c:v>
                </c:pt>
                <c:pt idx="2">
                  <c:v>1918</c:v>
                </c:pt>
                <c:pt idx="3">
                  <c:v>684</c:v>
                </c:pt>
                <c:pt idx="4">
                  <c:v>471</c:v>
                </c:pt>
                <c:pt idx="5">
                  <c:v>621</c:v>
                </c:pt>
                <c:pt idx="6">
                  <c:v>768</c:v>
                </c:pt>
                <c:pt idx="7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8-467F-B17C-9F632945E975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792</c:v>
                </c:pt>
                <c:pt idx="1">
                  <c:v>2153</c:v>
                </c:pt>
                <c:pt idx="2">
                  <c:v>394</c:v>
                </c:pt>
                <c:pt idx="3">
                  <c:v>1589</c:v>
                </c:pt>
                <c:pt idx="4">
                  <c:v>1754</c:v>
                </c:pt>
                <c:pt idx="5">
                  <c:v>1061</c:v>
                </c:pt>
                <c:pt idx="6">
                  <c:v>65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8-467F-B17C-9F632945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10.35'!$U$8:$Y$8</c:f>
              <c:numCache>
                <c:formatCode>#,##0</c:formatCode>
                <c:ptCount val="5"/>
                <c:pt idx="1">
                  <c:v>42083</c:v>
                </c:pt>
                <c:pt idx="2">
                  <c:v>42748</c:v>
                </c:pt>
                <c:pt idx="3">
                  <c:v>44061.31</c:v>
                </c:pt>
                <c:pt idx="4">
                  <c:v>45369.5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7-418E-8B29-C25AB5D41E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7-418E-8B29-C25AB5D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10.35'!$V$4:$Z$4</c:f>
              <c:numCache>
                <c:formatCode>#,##0</c:formatCode>
                <c:ptCount val="5"/>
                <c:pt idx="0">
                  <c:v>23552</c:v>
                </c:pt>
                <c:pt idx="1">
                  <c:v>25022</c:v>
                </c:pt>
                <c:pt idx="2">
                  <c:v>27122</c:v>
                </c:pt>
                <c:pt idx="3">
                  <c:v>27719</c:v>
                </c:pt>
                <c:pt idx="4">
                  <c:v>29178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F-42EE-85FB-29364E5DE9C5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10.35'!$V$7:$Z$7</c:f>
              <c:numCache>
                <c:formatCode>#,##0</c:formatCode>
                <c:ptCount val="5"/>
                <c:pt idx="0">
                  <c:v>17285</c:v>
                </c:pt>
                <c:pt idx="1">
                  <c:v>18252</c:v>
                </c:pt>
                <c:pt idx="2">
                  <c:v>19760</c:v>
                </c:pt>
                <c:pt idx="3">
                  <c:v>19858</c:v>
                </c:pt>
                <c:pt idx="4">
                  <c:v>21166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F-42EE-85FB-29364E5DE9C5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10.35'!$V$11:$Z$11</c:f>
              <c:numCache>
                <c:formatCode>#,##0</c:formatCode>
                <c:ptCount val="5"/>
                <c:pt idx="0">
                  <c:v>20467</c:v>
                </c:pt>
                <c:pt idx="1">
                  <c:v>21815</c:v>
                </c:pt>
                <c:pt idx="2">
                  <c:v>23570</c:v>
                </c:pt>
                <c:pt idx="3">
                  <c:v>24168</c:v>
                </c:pt>
                <c:pt idx="4">
                  <c:v>25345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F-42EE-85FB-29364E5DE9C5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10.35'!$V$12:$Z$12</c:f>
              <c:numCache>
                <c:formatCode>#,##0</c:formatCode>
                <c:ptCount val="5"/>
                <c:pt idx="0">
                  <c:v>3082</c:v>
                </c:pt>
                <c:pt idx="1">
                  <c:v>3207</c:v>
                </c:pt>
                <c:pt idx="2">
                  <c:v>3554</c:v>
                </c:pt>
                <c:pt idx="3">
                  <c:v>3550</c:v>
                </c:pt>
                <c:pt idx="4">
                  <c:v>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F-42EE-85FB-29364E5D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2.9269630188161908E-2</c:v>
                </c:pt>
                <c:pt idx="1">
                  <c:v>1.2681221510093568E-2</c:v>
                </c:pt>
                <c:pt idx="2">
                  <c:v>5.8402166089728209E-2</c:v>
                </c:pt>
                <c:pt idx="3">
                  <c:v>5.9636014669088664E-3</c:v>
                </c:pt>
                <c:pt idx="4">
                  <c:v>7.2248689035884425E-2</c:v>
                </c:pt>
                <c:pt idx="5">
                  <c:v>3.2148610206669634E-2</c:v>
                </c:pt>
                <c:pt idx="6">
                  <c:v>9.3464029886554473E-2</c:v>
                </c:pt>
                <c:pt idx="7">
                  <c:v>6.1109778249991434E-2</c:v>
                </c:pt>
                <c:pt idx="8">
                  <c:v>2.6664838742845393E-2</c:v>
                </c:pt>
                <c:pt idx="9">
                  <c:v>1.1550193645679815E-2</c:v>
                </c:pt>
                <c:pt idx="10">
                  <c:v>3.4684854508688349E-2</c:v>
                </c:pt>
                <c:pt idx="11">
                  <c:v>1.6759776536312849E-2</c:v>
                </c:pt>
                <c:pt idx="12">
                  <c:v>6.7107653288549202E-2</c:v>
                </c:pt>
                <c:pt idx="13">
                  <c:v>8.4587174829488979E-2</c:v>
                </c:pt>
                <c:pt idx="14">
                  <c:v>6.4742776844774988E-2</c:v>
                </c:pt>
                <c:pt idx="15">
                  <c:v>9.3703944888096788E-2</c:v>
                </c:pt>
                <c:pt idx="16">
                  <c:v>0.13143914727353737</c:v>
                </c:pt>
                <c:pt idx="17">
                  <c:v>1.7719436542482092E-2</c:v>
                </c:pt>
                <c:pt idx="18">
                  <c:v>3.9277513109641157E-2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5-460A-A234-CA38AA68DF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5-460A-A234-CA38AA68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10.35'!$Z$44:$Z$60</c:f>
              <c:numCache>
                <c:formatCode>#,##0</c:formatCode>
                <c:ptCount val="17"/>
                <c:pt idx="0">
                  <c:v>14</c:v>
                </c:pt>
                <c:pt idx="1">
                  <c:v>299</c:v>
                </c:pt>
                <c:pt idx="2">
                  <c:v>848</c:v>
                </c:pt>
                <c:pt idx="3">
                  <c:v>1310</c:v>
                </c:pt>
                <c:pt idx="4">
                  <c:v>1573</c:v>
                </c:pt>
                <c:pt idx="5">
                  <c:v>1476</c:v>
                </c:pt>
                <c:pt idx="6">
                  <c:v>1480</c:v>
                </c:pt>
                <c:pt idx="7">
                  <c:v>1292</c:v>
                </c:pt>
                <c:pt idx="8">
                  <c:v>1495</c:v>
                </c:pt>
                <c:pt idx="9">
                  <c:v>1396</c:v>
                </c:pt>
                <c:pt idx="10">
                  <c:v>1293</c:v>
                </c:pt>
                <c:pt idx="11">
                  <c:v>921</c:v>
                </c:pt>
                <c:pt idx="12">
                  <c:v>562</c:v>
                </c:pt>
                <c:pt idx="13">
                  <c:v>236</c:v>
                </c:pt>
                <c:pt idx="14">
                  <c:v>90</c:v>
                </c:pt>
                <c:pt idx="15">
                  <c:v>44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A-4013-9025-501B640D3378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10.35'!$Z$63:$Z$79</c:f>
              <c:numCache>
                <c:formatCode>#,##0</c:formatCode>
                <c:ptCount val="17"/>
                <c:pt idx="0">
                  <c:v>18</c:v>
                </c:pt>
                <c:pt idx="1">
                  <c:v>371</c:v>
                </c:pt>
                <c:pt idx="2">
                  <c:v>916</c:v>
                </c:pt>
                <c:pt idx="3">
                  <c:v>1370</c:v>
                </c:pt>
                <c:pt idx="4">
                  <c:v>1609</c:v>
                </c:pt>
                <c:pt idx="5">
                  <c:v>1495</c:v>
                </c:pt>
                <c:pt idx="6">
                  <c:v>1483</c:v>
                </c:pt>
                <c:pt idx="7">
                  <c:v>1443</c:v>
                </c:pt>
                <c:pt idx="8">
                  <c:v>1611</c:v>
                </c:pt>
                <c:pt idx="9">
                  <c:v>1564</c:v>
                </c:pt>
                <c:pt idx="10">
                  <c:v>1272</c:v>
                </c:pt>
                <c:pt idx="11">
                  <c:v>971</c:v>
                </c:pt>
                <c:pt idx="12">
                  <c:v>470</c:v>
                </c:pt>
                <c:pt idx="13">
                  <c:v>139</c:v>
                </c:pt>
                <c:pt idx="14">
                  <c:v>49</c:v>
                </c:pt>
                <c:pt idx="15">
                  <c:v>20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A-4013-9025-501B640D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10.35'!$Z$83:$Z$90</c:f>
              <c:numCache>
                <c:formatCode>#,##0</c:formatCode>
                <c:ptCount val="8"/>
                <c:pt idx="0">
                  <c:v>1339</c:v>
                </c:pt>
                <c:pt idx="1">
                  <c:v>1438</c:v>
                </c:pt>
                <c:pt idx="2">
                  <c:v>2058</c:v>
                </c:pt>
                <c:pt idx="3">
                  <c:v>770</c:v>
                </c:pt>
                <c:pt idx="4">
                  <c:v>480</c:v>
                </c:pt>
                <c:pt idx="5">
                  <c:v>650</c:v>
                </c:pt>
                <c:pt idx="6">
                  <c:v>814</c:v>
                </c:pt>
                <c:pt idx="7">
                  <c:v>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A-42BD-B7DC-35DCDED46FF8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10.35'!$Z$93:$Z$100</c:f>
              <c:numCache>
                <c:formatCode>#,##0</c:formatCode>
                <c:ptCount val="8"/>
                <c:pt idx="0">
                  <c:v>835</c:v>
                </c:pt>
                <c:pt idx="1">
                  <c:v>2326</c:v>
                </c:pt>
                <c:pt idx="2">
                  <c:v>429</c:v>
                </c:pt>
                <c:pt idx="3">
                  <c:v>1657</c:v>
                </c:pt>
                <c:pt idx="4">
                  <c:v>1808</c:v>
                </c:pt>
                <c:pt idx="5">
                  <c:v>1105</c:v>
                </c:pt>
                <c:pt idx="6">
                  <c:v>78</c:v>
                </c:pt>
                <c:pt idx="7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A-42BD-B7DC-35DCDED4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10.4'!$U$8:$Y$8</c:f>
              <c:numCache>
                <c:formatCode>#,##0</c:formatCode>
                <c:ptCount val="5"/>
                <c:pt idx="1">
                  <c:v>35782.44</c:v>
                </c:pt>
                <c:pt idx="2">
                  <c:v>36207</c:v>
                </c:pt>
                <c:pt idx="3">
                  <c:v>36531</c:v>
                </c:pt>
                <c:pt idx="4">
                  <c:v>38325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E-45C9-A844-0EB26C36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E-45C9-A844-0EB26C36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10.35'!$V$8:$Z$8</c:f>
              <c:numCache>
                <c:formatCode>#,##0</c:formatCode>
                <c:ptCount val="5"/>
                <c:pt idx="0">
                  <c:v>42083</c:v>
                </c:pt>
                <c:pt idx="1">
                  <c:v>42748</c:v>
                </c:pt>
                <c:pt idx="2">
                  <c:v>44061.31</c:v>
                </c:pt>
                <c:pt idx="3">
                  <c:v>45369.5</c:v>
                </c:pt>
                <c:pt idx="4">
                  <c:v>46044.85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8-4674-9BA8-2A85EA7A53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8-4674-9BA8-2A85EA7A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10.36'!$U$4:$Y$4</c:f>
              <c:numCache>
                <c:formatCode>#,##0</c:formatCode>
                <c:ptCount val="5"/>
                <c:pt idx="1">
                  <c:v>18249</c:v>
                </c:pt>
                <c:pt idx="2">
                  <c:v>19125</c:v>
                </c:pt>
                <c:pt idx="3">
                  <c:v>21043</c:v>
                </c:pt>
                <c:pt idx="4">
                  <c:v>19927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9-49B4-9B3E-A4D5CC2A7512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10.36'!$U$7:$Y$7</c:f>
              <c:numCache>
                <c:formatCode>#,##0</c:formatCode>
                <c:ptCount val="5"/>
                <c:pt idx="1">
                  <c:v>13299</c:v>
                </c:pt>
                <c:pt idx="2">
                  <c:v>13622</c:v>
                </c:pt>
                <c:pt idx="3">
                  <c:v>14850</c:v>
                </c:pt>
                <c:pt idx="4">
                  <c:v>14151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9-49B4-9B3E-A4D5CC2A7512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10.36'!$U$11:$Y$11</c:f>
              <c:numCache>
                <c:formatCode>#,##0</c:formatCode>
                <c:ptCount val="5"/>
                <c:pt idx="1">
                  <c:v>16602</c:v>
                </c:pt>
                <c:pt idx="2">
                  <c:v>17453</c:v>
                </c:pt>
                <c:pt idx="3">
                  <c:v>18974</c:v>
                </c:pt>
                <c:pt idx="4">
                  <c:v>18217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9-49B4-9B3E-A4D5CC2A7512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10.36'!$U$12:$Y$12</c:f>
              <c:numCache>
                <c:formatCode>#,##0</c:formatCode>
                <c:ptCount val="5"/>
                <c:pt idx="1">
                  <c:v>1645</c:v>
                </c:pt>
                <c:pt idx="2">
                  <c:v>1672</c:v>
                </c:pt>
                <c:pt idx="3">
                  <c:v>2069</c:v>
                </c:pt>
                <c:pt idx="4">
                  <c:v>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9-49B4-9B3E-A4D5CC2A7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8.5312439166828888E-2</c:v>
                </c:pt>
                <c:pt idx="1">
                  <c:v>4.4286548569203816E-3</c:v>
                </c:pt>
                <c:pt idx="2">
                  <c:v>8.2343780416585549E-2</c:v>
                </c:pt>
                <c:pt idx="3">
                  <c:v>4.623321004477321E-3</c:v>
                </c:pt>
                <c:pt idx="4">
                  <c:v>5.8691843488417363E-2</c:v>
                </c:pt>
                <c:pt idx="5">
                  <c:v>3.3287911232236712E-2</c:v>
                </c:pt>
                <c:pt idx="6">
                  <c:v>0.11718902082927779</c:v>
                </c:pt>
                <c:pt idx="7">
                  <c:v>8.4290441892154955E-2</c:v>
                </c:pt>
                <c:pt idx="8">
                  <c:v>3.6645902277593928E-2</c:v>
                </c:pt>
                <c:pt idx="9">
                  <c:v>6.9593147751605992E-3</c:v>
                </c:pt>
                <c:pt idx="10">
                  <c:v>2.4625267665952889E-2</c:v>
                </c:pt>
                <c:pt idx="11">
                  <c:v>1.7276620595678412E-2</c:v>
                </c:pt>
                <c:pt idx="12">
                  <c:v>2.8421257543313219E-2</c:v>
                </c:pt>
                <c:pt idx="13">
                  <c:v>6.4093829083122444E-2</c:v>
                </c:pt>
                <c:pt idx="14">
                  <c:v>4.5065213159431572E-2</c:v>
                </c:pt>
                <c:pt idx="15">
                  <c:v>7.3437804165855561E-2</c:v>
                </c:pt>
                <c:pt idx="16">
                  <c:v>0.13261631302316526</c:v>
                </c:pt>
                <c:pt idx="17">
                  <c:v>2.0975277399260268E-2</c:v>
                </c:pt>
                <c:pt idx="18">
                  <c:v>3.3190578158458245E-2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82D-BD61-C2DA072912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82D-BD61-C2DA0729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33</c:v>
                </c:pt>
                <c:pt idx="1">
                  <c:v>301</c:v>
                </c:pt>
                <c:pt idx="2">
                  <c:v>675</c:v>
                </c:pt>
                <c:pt idx="3">
                  <c:v>949</c:v>
                </c:pt>
                <c:pt idx="4">
                  <c:v>1293</c:v>
                </c:pt>
                <c:pt idx="5">
                  <c:v>1076</c:v>
                </c:pt>
                <c:pt idx="6">
                  <c:v>985</c:v>
                </c:pt>
                <c:pt idx="7">
                  <c:v>930</c:v>
                </c:pt>
                <c:pt idx="8">
                  <c:v>995</c:v>
                </c:pt>
                <c:pt idx="9">
                  <c:v>862</c:v>
                </c:pt>
                <c:pt idx="10">
                  <c:v>868</c:v>
                </c:pt>
                <c:pt idx="11">
                  <c:v>630</c:v>
                </c:pt>
                <c:pt idx="12">
                  <c:v>380</c:v>
                </c:pt>
                <c:pt idx="13">
                  <c:v>131</c:v>
                </c:pt>
                <c:pt idx="14">
                  <c:v>57</c:v>
                </c:pt>
                <c:pt idx="15">
                  <c:v>31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D-4BE5-B549-6E0EBAF91784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22</c:v>
                </c:pt>
                <c:pt idx="1">
                  <c:v>375</c:v>
                </c:pt>
                <c:pt idx="2">
                  <c:v>711</c:v>
                </c:pt>
                <c:pt idx="3">
                  <c:v>926</c:v>
                </c:pt>
                <c:pt idx="4">
                  <c:v>1058</c:v>
                </c:pt>
                <c:pt idx="5">
                  <c:v>939</c:v>
                </c:pt>
                <c:pt idx="6">
                  <c:v>986</c:v>
                </c:pt>
                <c:pt idx="7">
                  <c:v>810</c:v>
                </c:pt>
                <c:pt idx="8">
                  <c:v>999</c:v>
                </c:pt>
                <c:pt idx="9">
                  <c:v>931</c:v>
                </c:pt>
                <c:pt idx="10">
                  <c:v>902</c:v>
                </c:pt>
                <c:pt idx="11">
                  <c:v>581</c:v>
                </c:pt>
                <c:pt idx="12">
                  <c:v>291</c:v>
                </c:pt>
                <c:pt idx="13">
                  <c:v>92</c:v>
                </c:pt>
                <c:pt idx="14">
                  <c:v>51</c:v>
                </c:pt>
                <c:pt idx="15">
                  <c:v>22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D-4BE5-B549-6E0EBAF9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581</c:v>
                </c:pt>
                <c:pt idx="1">
                  <c:v>570</c:v>
                </c:pt>
                <c:pt idx="2">
                  <c:v>1352</c:v>
                </c:pt>
                <c:pt idx="3">
                  <c:v>460</c:v>
                </c:pt>
                <c:pt idx="4">
                  <c:v>250</c:v>
                </c:pt>
                <c:pt idx="5">
                  <c:v>472</c:v>
                </c:pt>
                <c:pt idx="6">
                  <c:v>976</c:v>
                </c:pt>
                <c:pt idx="7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C-4FBC-87A9-E452F3CD4CAF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401</c:v>
                </c:pt>
                <c:pt idx="1">
                  <c:v>1131</c:v>
                </c:pt>
                <c:pt idx="2">
                  <c:v>202</c:v>
                </c:pt>
                <c:pt idx="3">
                  <c:v>1350</c:v>
                </c:pt>
                <c:pt idx="4">
                  <c:v>1103</c:v>
                </c:pt>
                <c:pt idx="5">
                  <c:v>1001</c:v>
                </c:pt>
                <c:pt idx="6">
                  <c:v>50</c:v>
                </c:pt>
                <c:pt idx="7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C-4FBC-87A9-E452F3CD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10.36'!$U$8:$Y$8</c:f>
              <c:numCache>
                <c:formatCode>#,##0</c:formatCode>
                <c:ptCount val="5"/>
                <c:pt idx="1">
                  <c:v>37338</c:v>
                </c:pt>
                <c:pt idx="2">
                  <c:v>38142</c:v>
                </c:pt>
                <c:pt idx="3">
                  <c:v>39956</c:v>
                </c:pt>
                <c:pt idx="4">
                  <c:v>39988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D-4AF9-BCD3-52BDFAE285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D-4AF9-BCD3-52BDFAE28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10.36'!$V$4:$Z$4</c:f>
              <c:numCache>
                <c:formatCode>#,##0</c:formatCode>
                <c:ptCount val="5"/>
                <c:pt idx="0">
                  <c:v>18249</c:v>
                </c:pt>
                <c:pt idx="1">
                  <c:v>19125</c:v>
                </c:pt>
                <c:pt idx="2">
                  <c:v>21043</c:v>
                </c:pt>
                <c:pt idx="3">
                  <c:v>19927</c:v>
                </c:pt>
                <c:pt idx="4">
                  <c:v>20549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3-4F9D-833C-D311E1A891C4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10.36'!$V$7:$Z$7</c:f>
              <c:numCache>
                <c:formatCode>#,##0</c:formatCode>
                <c:ptCount val="5"/>
                <c:pt idx="0">
                  <c:v>13299</c:v>
                </c:pt>
                <c:pt idx="1">
                  <c:v>13622</c:v>
                </c:pt>
                <c:pt idx="2">
                  <c:v>14850</c:v>
                </c:pt>
                <c:pt idx="3">
                  <c:v>14151</c:v>
                </c:pt>
                <c:pt idx="4">
                  <c:v>14881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3-4F9D-833C-D311E1A891C4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10.36'!$V$11:$Z$11</c:f>
              <c:numCache>
                <c:formatCode>#,##0</c:formatCode>
                <c:ptCount val="5"/>
                <c:pt idx="0">
                  <c:v>16602</c:v>
                </c:pt>
                <c:pt idx="1">
                  <c:v>17453</c:v>
                </c:pt>
                <c:pt idx="2">
                  <c:v>18974</c:v>
                </c:pt>
                <c:pt idx="3">
                  <c:v>18217</c:v>
                </c:pt>
                <c:pt idx="4">
                  <c:v>18546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3-4F9D-833C-D311E1A891C4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10.36'!$V$12:$Z$12</c:f>
              <c:numCache>
                <c:formatCode>#,##0</c:formatCode>
                <c:ptCount val="5"/>
                <c:pt idx="0">
                  <c:v>1645</c:v>
                </c:pt>
                <c:pt idx="1">
                  <c:v>1672</c:v>
                </c:pt>
                <c:pt idx="2">
                  <c:v>2069</c:v>
                </c:pt>
                <c:pt idx="3">
                  <c:v>1716</c:v>
                </c:pt>
                <c:pt idx="4">
                  <c:v>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3-4F9D-833C-D311E1A8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8.5312439166828888E-2</c:v>
                </c:pt>
                <c:pt idx="1">
                  <c:v>4.4286548569203816E-3</c:v>
                </c:pt>
                <c:pt idx="2">
                  <c:v>8.2343780416585549E-2</c:v>
                </c:pt>
                <c:pt idx="3">
                  <c:v>4.623321004477321E-3</c:v>
                </c:pt>
                <c:pt idx="4">
                  <c:v>5.8691843488417363E-2</c:v>
                </c:pt>
                <c:pt idx="5">
                  <c:v>3.3287911232236712E-2</c:v>
                </c:pt>
                <c:pt idx="6">
                  <c:v>0.11718902082927779</c:v>
                </c:pt>
                <c:pt idx="7">
                  <c:v>8.4290441892154955E-2</c:v>
                </c:pt>
                <c:pt idx="8">
                  <c:v>3.6645902277593928E-2</c:v>
                </c:pt>
                <c:pt idx="9">
                  <c:v>6.9593147751605992E-3</c:v>
                </c:pt>
                <c:pt idx="10">
                  <c:v>2.4625267665952889E-2</c:v>
                </c:pt>
                <c:pt idx="11">
                  <c:v>1.7276620595678412E-2</c:v>
                </c:pt>
                <c:pt idx="12">
                  <c:v>2.8421257543313219E-2</c:v>
                </c:pt>
                <c:pt idx="13">
                  <c:v>6.4093829083122444E-2</c:v>
                </c:pt>
                <c:pt idx="14">
                  <c:v>4.5065213159431572E-2</c:v>
                </c:pt>
                <c:pt idx="15">
                  <c:v>7.3437804165855561E-2</c:v>
                </c:pt>
                <c:pt idx="16">
                  <c:v>0.13261631302316526</c:v>
                </c:pt>
                <c:pt idx="17">
                  <c:v>2.0975277399260268E-2</c:v>
                </c:pt>
                <c:pt idx="18">
                  <c:v>3.3190578158458245E-2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7-48A3-8CFC-A810F2F9B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7-48A3-8CFC-A810F2F9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10.36'!$Z$44:$Z$60</c:f>
              <c:numCache>
                <c:formatCode>#,##0</c:formatCode>
                <c:ptCount val="17"/>
                <c:pt idx="0">
                  <c:v>24</c:v>
                </c:pt>
                <c:pt idx="1">
                  <c:v>325</c:v>
                </c:pt>
                <c:pt idx="2">
                  <c:v>607</c:v>
                </c:pt>
                <c:pt idx="3">
                  <c:v>949</c:v>
                </c:pt>
                <c:pt idx="4">
                  <c:v>1245</c:v>
                </c:pt>
                <c:pt idx="5">
                  <c:v>1042</c:v>
                </c:pt>
                <c:pt idx="6">
                  <c:v>1021</c:v>
                </c:pt>
                <c:pt idx="7">
                  <c:v>886</c:v>
                </c:pt>
                <c:pt idx="8">
                  <c:v>995</c:v>
                </c:pt>
                <c:pt idx="9">
                  <c:v>933</c:v>
                </c:pt>
                <c:pt idx="10">
                  <c:v>963</c:v>
                </c:pt>
                <c:pt idx="11">
                  <c:v>682</c:v>
                </c:pt>
                <c:pt idx="12">
                  <c:v>447</c:v>
                </c:pt>
                <c:pt idx="13">
                  <c:v>151</c:v>
                </c:pt>
                <c:pt idx="14">
                  <c:v>71</c:v>
                </c:pt>
                <c:pt idx="15">
                  <c:v>44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5-4F29-94DC-8D874BBF27D2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10.36'!$Z$63:$Z$79</c:f>
              <c:numCache>
                <c:formatCode>#,##0</c:formatCode>
                <c:ptCount val="17"/>
                <c:pt idx="0">
                  <c:v>40</c:v>
                </c:pt>
                <c:pt idx="1">
                  <c:v>375</c:v>
                </c:pt>
                <c:pt idx="2">
                  <c:v>730</c:v>
                </c:pt>
                <c:pt idx="3">
                  <c:v>932</c:v>
                </c:pt>
                <c:pt idx="4">
                  <c:v>1143</c:v>
                </c:pt>
                <c:pt idx="5">
                  <c:v>976</c:v>
                </c:pt>
                <c:pt idx="6">
                  <c:v>983</c:v>
                </c:pt>
                <c:pt idx="7">
                  <c:v>835</c:v>
                </c:pt>
                <c:pt idx="8">
                  <c:v>1001</c:v>
                </c:pt>
                <c:pt idx="9">
                  <c:v>967</c:v>
                </c:pt>
                <c:pt idx="10">
                  <c:v>962</c:v>
                </c:pt>
                <c:pt idx="11">
                  <c:v>684</c:v>
                </c:pt>
                <c:pt idx="12">
                  <c:v>324</c:v>
                </c:pt>
                <c:pt idx="13">
                  <c:v>106</c:v>
                </c:pt>
                <c:pt idx="14">
                  <c:v>53</c:v>
                </c:pt>
                <c:pt idx="15">
                  <c:v>26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5-4F29-94DC-8D874BBF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10.36'!$Z$83:$Z$90</c:f>
              <c:numCache>
                <c:formatCode>#,##0</c:formatCode>
                <c:ptCount val="8"/>
                <c:pt idx="0">
                  <c:v>586</c:v>
                </c:pt>
                <c:pt idx="1">
                  <c:v>581</c:v>
                </c:pt>
                <c:pt idx="2">
                  <c:v>1437</c:v>
                </c:pt>
                <c:pt idx="3">
                  <c:v>458</c:v>
                </c:pt>
                <c:pt idx="4">
                  <c:v>244</c:v>
                </c:pt>
                <c:pt idx="5">
                  <c:v>465</c:v>
                </c:pt>
                <c:pt idx="6">
                  <c:v>1006</c:v>
                </c:pt>
                <c:pt idx="7">
                  <c:v>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D-45D6-9B0B-8A168C6962FE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10.36'!$Z$93:$Z$100</c:f>
              <c:numCache>
                <c:formatCode>#,##0</c:formatCode>
                <c:ptCount val="8"/>
                <c:pt idx="0">
                  <c:v>431</c:v>
                </c:pt>
                <c:pt idx="1">
                  <c:v>1185</c:v>
                </c:pt>
                <c:pt idx="2">
                  <c:v>218</c:v>
                </c:pt>
                <c:pt idx="3">
                  <c:v>1437</c:v>
                </c:pt>
                <c:pt idx="4">
                  <c:v>1140</c:v>
                </c:pt>
                <c:pt idx="5">
                  <c:v>995</c:v>
                </c:pt>
                <c:pt idx="6">
                  <c:v>51</c:v>
                </c:pt>
                <c:pt idx="7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D-45D6-9B0B-8A168C69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10.4'!$V$4:$Z$4</c:f>
              <c:numCache>
                <c:formatCode>#,##0</c:formatCode>
                <c:ptCount val="5"/>
                <c:pt idx="0">
                  <c:v>15434</c:v>
                </c:pt>
                <c:pt idx="1">
                  <c:v>16298</c:v>
                </c:pt>
                <c:pt idx="2">
                  <c:v>17326</c:v>
                </c:pt>
                <c:pt idx="3">
                  <c:v>17240</c:v>
                </c:pt>
                <c:pt idx="4">
                  <c:v>17904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2-4451-990F-9B5A2F8F97D1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10.4'!$V$7:$Z$7</c:f>
              <c:numCache>
                <c:formatCode>#,##0</c:formatCode>
                <c:ptCount val="5"/>
                <c:pt idx="0">
                  <c:v>11418</c:v>
                </c:pt>
                <c:pt idx="1">
                  <c:v>11908</c:v>
                </c:pt>
                <c:pt idx="2">
                  <c:v>12596</c:v>
                </c:pt>
                <c:pt idx="3">
                  <c:v>12526</c:v>
                </c:pt>
                <c:pt idx="4">
                  <c:v>13161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2-4451-990F-9B5A2F8F97D1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10.4'!$V$11:$Z$11</c:f>
              <c:numCache>
                <c:formatCode>#,##0</c:formatCode>
                <c:ptCount val="5"/>
                <c:pt idx="0">
                  <c:v>12672</c:v>
                </c:pt>
                <c:pt idx="1">
                  <c:v>13354</c:v>
                </c:pt>
                <c:pt idx="2">
                  <c:v>14216</c:v>
                </c:pt>
                <c:pt idx="3">
                  <c:v>14163</c:v>
                </c:pt>
                <c:pt idx="4">
                  <c:v>14642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2-4451-990F-9B5A2F8F97D1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10.4'!$V$12:$Z$12</c:f>
              <c:numCache>
                <c:formatCode>#,##0</c:formatCode>
                <c:ptCount val="5"/>
                <c:pt idx="0">
                  <c:v>2764</c:v>
                </c:pt>
                <c:pt idx="1">
                  <c:v>2944</c:v>
                </c:pt>
                <c:pt idx="2">
                  <c:v>3113</c:v>
                </c:pt>
                <c:pt idx="3">
                  <c:v>3072</c:v>
                </c:pt>
                <c:pt idx="4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82-4451-990F-9B5A2F8F9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10.36'!$V$8:$Z$8</c:f>
              <c:numCache>
                <c:formatCode>#,##0</c:formatCode>
                <c:ptCount val="5"/>
                <c:pt idx="0">
                  <c:v>37338</c:v>
                </c:pt>
                <c:pt idx="1">
                  <c:v>38142</c:v>
                </c:pt>
                <c:pt idx="2">
                  <c:v>39956</c:v>
                </c:pt>
                <c:pt idx="3">
                  <c:v>39988</c:v>
                </c:pt>
                <c:pt idx="4">
                  <c:v>41215.75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3-4970-936E-B7DC171D58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3-4970-936E-B7DC171D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10.37'!$U$4:$Y$4</c:f>
              <c:numCache>
                <c:formatCode>#,##0</c:formatCode>
                <c:ptCount val="5"/>
                <c:pt idx="1">
                  <c:v>1358</c:v>
                </c:pt>
                <c:pt idx="2">
                  <c:v>1642</c:v>
                </c:pt>
                <c:pt idx="3">
                  <c:v>2181</c:v>
                </c:pt>
                <c:pt idx="4">
                  <c:v>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14E-9B86-3F08B929A842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10.37'!$U$7:$Y$7</c:f>
              <c:numCache>
                <c:formatCode>#,##0</c:formatCode>
                <c:ptCount val="5"/>
                <c:pt idx="1">
                  <c:v>936</c:v>
                </c:pt>
                <c:pt idx="2">
                  <c:v>1077</c:v>
                </c:pt>
                <c:pt idx="3">
                  <c:v>1470</c:v>
                </c:pt>
                <c:pt idx="4">
                  <c:v>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14E-9B86-3F08B929A842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10.37'!$U$11:$Y$11</c:f>
              <c:numCache>
                <c:formatCode>#,##0</c:formatCode>
                <c:ptCount val="5"/>
                <c:pt idx="1">
                  <c:v>1083</c:v>
                </c:pt>
                <c:pt idx="2">
                  <c:v>1302</c:v>
                </c:pt>
                <c:pt idx="3">
                  <c:v>1601</c:v>
                </c:pt>
                <c:pt idx="4">
                  <c:v>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14E-9B86-3F08B929A842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10.37'!$U$12:$Y$12</c:f>
              <c:numCache>
                <c:formatCode>#,##0</c:formatCode>
                <c:ptCount val="5"/>
                <c:pt idx="1">
                  <c:v>268</c:v>
                </c:pt>
                <c:pt idx="2">
                  <c:v>340</c:v>
                </c:pt>
                <c:pt idx="3">
                  <c:v>575</c:v>
                </c:pt>
                <c:pt idx="4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14E-9B86-3F08B929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0.14955752212389381</c:v>
                </c:pt>
                <c:pt idx="1">
                  <c:v>2.4778761061946902E-2</c:v>
                </c:pt>
                <c:pt idx="2">
                  <c:v>4.026548672566372E-2</c:v>
                </c:pt>
                <c:pt idx="3">
                  <c:v>6.6371681415929203E-3</c:v>
                </c:pt>
                <c:pt idx="4">
                  <c:v>5.3982300884955751E-2</c:v>
                </c:pt>
                <c:pt idx="5">
                  <c:v>2.6106194690265486E-2</c:v>
                </c:pt>
                <c:pt idx="6">
                  <c:v>3.8495575221238941E-2</c:v>
                </c:pt>
                <c:pt idx="7">
                  <c:v>4.8230088495575224E-2</c:v>
                </c:pt>
                <c:pt idx="8">
                  <c:v>4.0707964601769911E-2</c:v>
                </c:pt>
                <c:pt idx="9">
                  <c:v>2.2123893805309734E-3</c:v>
                </c:pt>
                <c:pt idx="10">
                  <c:v>1.9026548672566371E-2</c:v>
                </c:pt>
                <c:pt idx="11">
                  <c:v>1.1061946902654867E-2</c:v>
                </c:pt>
                <c:pt idx="12">
                  <c:v>2.831858407079646E-2</c:v>
                </c:pt>
                <c:pt idx="13">
                  <c:v>5.1327433628318583E-2</c:v>
                </c:pt>
                <c:pt idx="14">
                  <c:v>6.0176991150442477E-2</c:v>
                </c:pt>
                <c:pt idx="15">
                  <c:v>7.8761061946902661E-2</c:v>
                </c:pt>
                <c:pt idx="16">
                  <c:v>0.1079646017699115</c:v>
                </c:pt>
                <c:pt idx="17">
                  <c:v>8.8495575221238937E-3</c:v>
                </c:pt>
                <c:pt idx="18">
                  <c:v>4.3362831858407079E-2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9-4A6D-9E52-DCE5CA0B3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9-4A6D-9E52-DCE5CA0B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65</c:v>
                </c:pt>
                <c:pt idx="3">
                  <c:v>116</c:v>
                </c:pt>
                <c:pt idx="4">
                  <c:v>79</c:v>
                </c:pt>
                <c:pt idx="5">
                  <c:v>68</c:v>
                </c:pt>
                <c:pt idx="6">
                  <c:v>55</c:v>
                </c:pt>
                <c:pt idx="7">
                  <c:v>85</c:v>
                </c:pt>
                <c:pt idx="8">
                  <c:v>92</c:v>
                </c:pt>
                <c:pt idx="9">
                  <c:v>110</c:v>
                </c:pt>
                <c:pt idx="10">
                  <c:v>136</c:v>
                </c:pt>
                <c:pt idx="11">
                  <c:v>128</c:v>
                </c:pt>
                <c:pt idx="12">
                  <c:v>50</c:v>
                </c:pt>
                <c:pt idx="13">
                  <c:v>32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C-4F94-9F1C-EB55493A4CCD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6</c:v>
                </c:pt>
                <c:pt idx="1">
                  <c:v>11</c:v>
                </c:pt>
                <c:pt idx="2">
                  <c:v>52</c:v>
                </c:pt>
                <c:pt idx="3">
                  <c:v>92</c:v>
                </c:pt>
                <c:pt idx="4">
                  <c:v>60</c:v>
                </c:pt>
                <c:pt idx="5">
                  <c:v>66</c:v>
                </c:pt>
                <c:pt idx="6">
                  <c:v>66</c:v>
                </c:pt>
                <c:pt idx="7">
                  <c:v>52</c:v>
                </c:pt>
                <c:pt idx="8">
                  <c:v>92</c:v>
                </c:pt>
                <c:pt idx="9">
                  <c:v>115</c:v>
                </c:pt>
                <c:pt idx="10">
                  <c:v>143</c:v>
                </c:pt>
                <c:pt idx="11">
                  <c:v>79</c:v>
                </c:pt>
                <c:pt idx="12">
                  <c:v>46</c:v>
                </c:pt>
                <c:pt idx="13">
                  <c:v>16</c:v>
                </c:pt>
                <c:pt idx="14">
                  <c:v>8</c:v>
                </c:pt>
                <c:pt idx="15">
                  <c:v>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C-4F94-9F1C-EB55493A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47</c:v>
                </c:pt>
                <c:pt idx="1">
                  <c:v>42</c:v>
                </c:pt>
                <c:pt idx="2">
                  <c:v>127</c:v>
                </c:pt>
                <c:pt idx="3">
                  <c:v>30</c:v>
                </c:pt>
                <c:pt idx="4">
                  <c:v>14</c:v>
                </c:pt>
                <c:pt idx="5">
                  <c:v>12</c:v>
                </c:pt>
                <c:pt idx="6">
                  <c:v>77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5-4B8E-B4BA-2B1ADA38EC0D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32</c:v>
                </c:pt>
                <c:pt idx="1">
                  <c:v>129</c:v>
                </c:pt>
                <c:pt idx="2">
                  <c:v>22</c:v>
                </c:pt>
                <c:pt idx="3">
                  <c:v>114</c:v>
                </c:pt>
                <c:pt idx="4">
                  <c:v>91</c:v>
                </c:pt>
                <c:pt idx="5">
                  <c:v>32</c:v>
                </c:pt>
                <c:pt idx="6">
                  <c:v>8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5-4B8E-B4BA-2B1ADA38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10.37'!$U$8:$Y$8</c:f>
              <c:numCache>
                <c:formatCode>#,##0</c:formatCode>
                <c:ptCount val="5"/>
                <c:pt idx="1">
                  <c:v>35745</c:v>
                </c:pt>
                <c:pt idx="2">
                  <c:v>35861.730000000003</c:v>
                </c:pt>
                <c:pt idx="3">
                  <c:v>35201.379999999997</c:v>
                </c:pt>
                <c:pt idx="4">
                  <c:v>34171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0-42D6-8B00-09FE62C00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0-42D6-8B00-09FE62C00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10.37'!$V$4:$Z$4</c:f>
              <c:numCache>
                <c:formatCode>#,##0</c:formatCode>
                <c:ptCount val="5"/>
                <c:pt idx="0">
                  <c:v>1358</c:v>
                </c:pt>
                <c:pt idx="1">
                  <c:v>1642</c:v>
                </c:pt>
                <c:pt idx="2">
                  <c:v>2181</c:v>
                </c:pt>
                <c:pt idx="3">
                  <c:v>1950</c:v>
                </c:pt>
                <c:pt idx="4">
                  <c:v>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3-48C3-AECC-A8C3DE100724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10.37'!$V$7:$Z$7</c:f>
              <c:numCache>
                <c:formatCode>#,##0</c:formatCode>
                <c:ptCount val="5"/>
                <c:pt idx="0">
                  <c:v>936</c:v>
                </c:pt>
                <c:pt idx="1">
                  <c:v>1077</c:v>
                </c:pt>
                <c:pt idx="2">
                  <c:v>1470</c:v>
                </c:pt>
                <c:pt idx="3">
                  <c:v>1245</c:v>
                </c:pt>
                <c:pt idx="4">
                  <c:v>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3-48C3-AECC-A8C3DE100724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10.37'!$V$11:$Z$11</c:f>
              <c:numCache>
                <c:formatCode>#,##0</c:formatCode>
                <c:ptCount val="5"/>
                <c:pt idx="0">
                  <c:v>1083</c:v>
                </c:pt>
                <c:pt idx="1">
                  <c:v>1302</c:v>
                </c:pt>
                <c:pt idx="2">
                  <c:v>1601</c:v>
                </c:pt>
                <c:pt idx="3">
                  <c:v>1527</c:v>
                </c:pt>
                <c:pt idx="4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3-48C3-AECC-A8C3DE100724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10.37'!$V$12:$Z$12</c:f>
              <c:numCache>
                <c:formatCode>#,##0</c:formatCode>
                <c:ptCount val="5"/>
                <c:pt idx="0">
                  <c:v>268</c:v>
                </c:pt>
                <c:pt idx="1">
                  <c:v>340</c:v>
                </c:pt>
                <c:pt idx="2">
                  <c:v>575</c:v>
                </c:pt>
                <c:pt idx="3">
                  <c:v>417</c:v>
                </c:pt>
                <c:pt idx="4">
                  <c:v>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3-48C3-AECC-A8C3DE10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0.14955752212389381</c:v>
                </c:pt>
                <c:pt idx="1">
                  <c:v>2.4778761061946902E-2</c:v>
                </c:pt>
                <c:pt idx="2">
                  <c:v>4.026548672566372E-2</c:v>
                </c:pt>
                <c:pt idx="3">
                  <c:v>6.6371681415929203E-3</c:v>
                </c:pt>
                <c:pt idx="4">
                  <c:v>5.3982300884955751E-2</c:v>
                </c:pt>
                <c:pt idx="5">
                  <c:v>2.6106194690265486E-2</c:v>
                </c:pt>
                <c:pt idx="6">
                  <c:v>3.8495575221238941E-2</c:v>
                </c:pt>
                <c:pt idx="7">
                  <c:v>4.8230088495575224E-2</c:v>
                </c:pt>
                <c:pt idx="8">
                  <c:v>4.0707964601769911E-2</c:v>
                </c:pt>
                <c:pt idx="9">
                  <c:v>2.2123893805309734E-3</c:v>
                </c:pt>
                <c:pt idx="10">
                  <c:v>1.9026548672566371E-2</c:v>
                </c:pt>
                <c:pt idx="11">
                  <c:v>1.1061946902654867E-2</c:v>
                </c:pt>
                <c:pt idx="12">
                  <c:v>2.831858407079646E-2</c:v>
                </c:pt>
                <c:pt idx="13">
                  <c:v>5.1327433628318583E-2</c:v>
                </c:pt>
                <c:pt idx="14">
                  <c:v>6.0176991150442477E-2</c:v>
                </c:pt>
                <c:pt idx="15">
                  <c:v>7.8761061946902661E-2</c:v>
                </c:pt>
                <c:pt idx="16">
                  <c:v>0.1079646017699115</c:v>
                </c:pt>
                <c:pt idx="17">
                  <c:v>8.8495575221238937E-3</c:v>
                </c:pt>
                <c:pt idx="18">
                  <c:v>4.3362831858407079E-2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6-4AA0-B57F-B8B8CAC937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6-4AA0-B57F-B8B8CAC93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10.37'!$Z$44:$Z$60</c:f>
              <c:numCache>
                <c:formatCode>#,##0</c:formatCode>
                <c:ptCount val="17"/>
                <c:pt idx="0">
                  <c:v>6</c:v>
                </c:pt>
                <c:pt idx="1">
                  <c:v>28</c:v>
                </c:pt>
                <c:pt idx="2">
                  <c:v>37</c:v>
                </c:pt>
                <c:pt idx="3">
                  <c:v>74</c:v>
                </c:pt>
                <c:pt idx="4">
                  <c:v>102</c:v>
                </c:pt>
                <c:pt idx="5">
                  <c:v>87</c:v>
                </c:pt>
                <c:pt idx="6">
                  <c:v>74</c:v>
                </c:pt>
                <c:pt idx="7">
                  <c:v>81</c:v>
                </c:pt>
                <c:pt idx="8">
                  <c:v>109</c:v>
                </c:pt>
                <c:pt idx="9">
                  <c:v>144</c:v>
                </c:pt>
                <c:pt idx="10">
                  <c:v>168</c:v>
                </c:pt>
                <c:pt idx="11">
                  <c:v>177</c:v>
                </c:pt>
                <c:pt idx="12">
                  <c:v>63</c:v>
                </c:pt>
                <c:pt idx="13">
                  <c:v>38</c:v>
                </c:pt>
                <c:pt idx="14">
                  <c:v>12</c:v>
                </c:pt>
                <c:pt idx="15">
                  <c:v>8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7-43B9-AC69-3B75BE652012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10.37'!$Z$63:$Z$79</c:f>
              <c:numCache>
                <c:formatCode>#,##0</c:formatCode>
                <c:ptCount val="17"/>
                <c:pt idx="0">
                  <c:v>8</c:v>
                </c:pt>
                <c:pt idx="1">
                  <c:v>23</c:v>
                </c:pt>
                <c:pt idx="2">
                  <c:v>35</c:v>
                </c:pt>
                <c:pt idx="3">
                  <c:v>83</c:v>
                </c:pt>
                <c:pt idx="4">
                  <c:v>81</c:v>
                </c:pt>
                <c:pt idx="5">
                  <c:v>67</c:v>
                </c:pt>
                <c:pt idx="6">
                  <c:v>89</c:v>
                </c:pt>
                <c:pt idx="7">
                  <c:v>76</c:v>
                </c:pt>
                <c:pt idx="8">
                  <c:v>89</c:v>
                </c:pt>
                <c:pt idx="9">
                  <c:v>140</c:v>
                </c:pt>
                <c:pt idx="10">
                  <c:v>157</c:v>
                </c:pt>
                <c:pt idx="11">
                  <c:v>113</c:v>
                </c:pt>
                <c:pt idx="12">
                  <c:v>57</c:v>
                </c:pt>
                <c:pt idx="13">
                  <c:v>23</c:v>
                </c:pt>
                <c:pt idx="14">
                  <c:v>8</c:v>
                </c:pt>
                <c:pt idx="15">
                  <c:v>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7-43B9-AC69-3B75BE65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10.37'!$Z$83:$Z$90</c:f>
              <c:numCache>
                <c:formatCode>#,##0</c:formatCode>
                <c:ptCount val="8"/>
                <c:pt idx="0">
                  <c:v>45</c:v>
                </c:pt>
                <c:pt idx="1">
                  <c:v>44</c:v>
                </c:pt>
                <c:pt idx="2">
                  <c:v>151</c:v>
                </c:pt>
                <c:pt idx="3">
                  <c:v>29</c:v>
                </c:pt>
                <c:pt idx="4">
                  <c:v>11</c:v>
                </c:pt>
                <c:pt idx="5">
                  <c:v>12</c:v>
                </c:pt>
                <c:pt idx="6">
                  <c:v>107</c:v>
                </c:pt>
                <c:pt idx="7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2-4A14-A98B-94B03ACAF6C4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10.37'!$Z$93:$Z$100</c:f>
              <c:numCache>
                <c:formatCode>#,##0</c:formatCode>
                <c:ptCount val="8"/>
                <c:pt idx="0">
                  <c:v>48</c:v>
                </c:pt>
                <c:pt idx="1">
                  <c:v>143</c:v>
                </c:pt>
                <c:pt idx="2">
                  <c:v>29</c:v>
                </c:pt>
                <c:pt idx="3">
                  <c:v>119</c:v>
                </c:pt>
                <c:pt idx="4">
                  <c:v>92</c:v>
                </c:pt>
                <c:pt idx="5">
                  <c:v>34</c:v>
                </c:pt>
                <c:pt idx="6">
                  <c:v>10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2-4A14-A98B-94B03ACA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6.8033290509970396E-2</c:v>
                </c:pt>
                <c:pt idx="1">
                  <c:v>1.5639836898843767E-2</c:v>
                </c:pt>
                <c:pt idx="2">
                  <c:v>5.8984527732782219E-2</c:v>
                </c:pt>
                <c:pt idx="3">
                  <c:v>7.7082053287158576E-3</c:v>
                </c:pt>
                <c:pt idx="4">
                  <c:v>7.9316315701279116E-2</c:v>
                </c:pt>
                <c:pt idx="5">
                  <c:v>2.0555214209908954E-2</c:v>
                </c:pt>
                <c:pt idx="6">
                  <c:v>9.0822767133999893E-2</c:v>
                </c:pt>
                <c:pt idx="7">
                  <c:v>6.8256716751382451E-2</c:v>
                </c:pt>
                <c:pt idx="8">
                  <c:v>3.4742780539574372E-2</c:v>
                </c:pt>
                <c:pt idx="9">
                  <c:v>5.6415125956543596E-3</c:v>
                </c:pt>
                <c:pt idx="10">
                  <c:v>2.8821985142154945E-2</c:v>
                </c:pt>
                <c:pt idx="11">
                  <c:v>1.6030832821314865E-2</c:v>
                </c:pt>
                <c:pt idx="12">
                  <c:v>5.0550187119477182E-2</c:v>
                </c:pt>
                <c:pt idx="13">
                  <c:v>7.0602692286209009E-2</c:v>
                </c:pt>
                <c:pt idx="14">
                  <c:v>4.5467240127352961E-2</c:v>
                </c:pt>
                <c:pt idx="15">
                  <c:v>7.3116237502094616E-2</c:v>
                </c:pt>
                <c:pt idx="16">
                  <c:v>0.13316203988158409</c:v>
                </c:pt>
                <c:pt idx="17">
                  <c:v>1.776238619225828E-2</c:v>
                </c:pt>
                <c:pt idx="18">
                  <c:v>4.1054571859464893E-2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3-4FAA-AABD-531B8B7CBC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3-4FAA-AABD-531B8B7CB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10.37'!$V$8:$Z$8</c:f>
              <c:numCache>
                <c:formatCode>#,##0</c:formatCode>
                <c:ptCount val="5"/>
                <c:pt idx="0">
                  <c:v>35745</c:v>
                </c:pt>
                <c:pt idx="1">
                  <c:v>35861.730000000003</c:v>
                </c:pt>
                <c:pt idx="2">
                  <c:v>35201.379999999997</c:v>
                </c:pt>
                <c:pt idx="3">
                  <c:v>34171</c:v>
                </c:pt>
                <c:pt idx="4">
                  <c:v>34753.78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773-8CA9-A63FCE461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773-8CA9-A63FCE46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10.38'!$U$4:$Y$4</c:f>
              <c:numCache>
                <c:formatCode>#,##0</c:formatCode>
                <c:ptCount val="5"/>
                <c:pt idx="1">
                  <c:v>13869</c:v>
                </c:pt>
                <c:pt idx="2">
                  <c:v>14605</c:v>
                </c:pt>
                <c:pt idx="3">
                  <c:v>15635</c:v>
                </c:pt>
                <c:pt idx="4">
                  <c:v>14833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F-44D9-AC54-259E6D5D9BC2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10.38'!$U$7:$Y$7</c:f>
              <c:numCache>
                <c:formatCode>#,##0</c:formatCode>
                <c:ptCount val="5"/>
                <c:pt idx="1">
                  <c:v>10232</c:v>
                </c:pt>
                <c:pt idx="2">
                  <c:v>10617</c:v>
                </c:pt>
                <c:pt idx="3">
                  <c:v>10741</c:v>
                </c:pt>
                <c:pt idx="4">
                  <c:v>10367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F-44D9-AC54-259E6D5D9BC2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10.38'!$U$11:$Y$11</c:f>
              <c:numCache>
                <c:formatCode>#,##0</c:formatCode>
                <c:ptCount val="5"/>
                <c:pt idx="1">
                  <c:v>12196</c:v>
                </c:pt>
                <c:pt idx="2">
                  <c:v>12878</c:v>
                </c:pt>
                <c:pt idx="3">
                  <c:v>13722</c:v>
                </c:pt>
                <c:pt idx="4">
                  <c:v>12979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F-44D9-AC54-259E6D5D9BC2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10.38'!$U$12:$Y$12</c:f>
              <c:numCache>
                <c:formatCode>#,##0</c:formatCode>
                <c:ptCount val="5"/>
                <c:pt idx="1">
                  <c:v>1672</c:v>
                </c:pt>
                <c:pt idx="2">
                  <c:v>1727</c:v>
                </c:pt>
                <c:pt idx="3">
                  <c:v>1915</c:v>
                </c:pt>
                <c:pt idx="4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9F-44D9-AC54-259E6D5D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7.3295263688276782E-2</c:v>
                </c:pt>
                <c:pt idx="1">
                  <c:v>8.8679879072892168E-3</c:v>
                </c:pt>
                <c:pt idx="2">
                  <c:v>8.3036614040980852E-2</c:v>
                </c:pt>
                <c:pt idx="3">
                  <c:v>6.516627477326167E-3</c:v>
                </c:pt>
                <c:pt idx="4">
                  <c:v>5.4618743701713136E-2</c:v>
                </c:pt>
                <c:pt idx="5">
                  <c:v>1.8407793080282162E-2</c:v>
                </c:pt>
                <c:pt idx="6">
                  <c:v>0.11441048034934498</c:v>
                </c:pt>
                <c:pt idx="7">
                  <c:v>5.0520658380920389E-2</c:v>
                </c:pt>
                <c:pt idx="8">
                  <c:v>3.9704400403090361E-2</c:v>
                </c:pt>
                <c:pt idx="9">
                  <c:v>5.3745381256298285E-3</c:v>
                </c:pt>
                <c:pt idx="10">
                  <c:v>2.7275780987571382E-2</c:v>
                </c:pt>
                <c:pt idx="11">
                  <c:v>1.6190796103459859E-2</c:v>
                </c:pt>
                <c:pt idx="12">
                  <c:v>3.6614040980853205E-2</c:v>
                </c:pt>
                <c:pt idx="13">
                  <c:v>0.13597581457843466</c:v>
                </c:pt>
                <c:pt idx="14">
                  <c:v>4.9647295935505542E-2</c:v>
                </c:pt>
                <c:pt idx="15">
                  <c:v>5.3543836076587172E-2</c:v>
                </c:pt>
                <c:pt idx="16">
                  <c:v>0.11199193819281156</c:v>
                </c:pt>
                <c:pt idx="17">
                  <c:v>2.6402418542156532E-2</c:v>
                </c:pt>
                <c:pt idx="18">
                  <c:v>3.3053409472623446E-2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B-44E5-B58B-1C093ED487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B-44E5-B58B-1C093ED48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21</c:v>
                </c:pt>
                <c:pt idx="1">
                  <c:v>162</c:v>
                </c:pt>
                <c:pt idx="2">
                  <c:v>530</c:v>
                </c:pt>
                <c:pt idx="3">
                  <c:v>741</c:v>
                </c:pt>
                <c:pt idx="4">
                  <c:v>1036</c:v>
                </c:pt>
                <c:pt idx="5">
                  <c:v>865</c:v>
                </c:pt>
                <c:pt idx="6">
                  <c:v>711</c:v>
                </c:pt>
                <c:pt idx="7">
                  <c:v>687</c:v>
                </c:pt>
                <c:pt idx="8">
                  <c:v>720</c:v>
                </c:pt>
                <c:pt idx="9">
                  <c:v>714</c:v>
                </c:pt>
                <c:pt idx="10">
                  <c:v>642</c:v>
                </c:pt>
                <c:pt idx="11">
                  <c:v>494</c:v>
                </c:pt>
                <c:pt idx="12">
                  <c:v>262</c:v>
                </c:pt>
                <c:pt idx="13">
                  <c:v>121</c:v>
                </c:pt>
                <c:pt idx="14">
                  <c:v>51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E-41E7-A519-82205BC74400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16</c:v>
                </c:pt>
                <c:pt idx="1">
                  <c:v>224</c:v>
                </c:pt>
                <c:pt idx="2">
                  <c:v>437</c:v>
                </c:pt>
                <c:pt idx="3">
                  <c:v>646</c:v>
                </c:pt>
                <c:pt idx="4">
                  <c:v>804</c:v>
                </c:pt>
                <c:pt idx="5">
                  <c:v>695</c:v>
                </c:pt>
                <c:pt idx="6">
                  <c:v>602</c:v>
                </c:pt>
                <c:pt idx="7">
                  <c:v>605</c:v>
                </c:pt>
                <c:pt idx="8">
                  <c:v>722</c:v>
                </c:pt>
                <c:pt idx="9">
                  <c:v>739</c:v>
                </c:pt>
                <c:pt idx="10">
                  <c:v>681</c:v>
                </c:pt>
                <c:pt idx="11">
                  <c:v>480</c:v>
                </c:pt>
                <c:pt idx="12">
                  <c:v>209</c:v>
                </c:pt>
                <c:pt idx="13">
                  <c:v>95</c:v>
                </c:pt>
                <c:pt idx="14">
                  <c:v>36</c:v>
                </c:pt>
                <c:pt idx="15">
                  <c:v>34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E-41E7-A519-82205BC7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436</c:v>
                </c:pt>
                <c:pt idx="1">
                  <c:v>280</c:v>
                </c:pt>
                <c:pt idx="2">
                  <c:v>831</c:v>
                </c:pt>
                <c:pt idx="3">
                  <c:v>305</c:v>
                </c:pt>
                <c:pt idx="4">
                  <c:v>140</c:v>
                </c:pt>
                <c:pt idx="5">
                  <c:v>254</c:v>
                </c:pt>
                <c:pt idx="6">
                  <c:v>696</c:v>
                </c:pt>
                <c:pt idx="7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3-4DAC-9D61-C2C8442E977B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346</c:v>
                </c:pt>
                <c:pt idx="1">
                  <c:v>575</c:v>
                </c:pt>
                <c:pt idx="2">
                  <c:v>148</c:v>
                </c:pt>
                <c:pt idx="3">
                  <c:v>933</c:v>
                </c:pt>
                <c:pt idx="4">
                  <c:v>677</c:v>
                </c:pt>
                <c:pt idx="5">
                  <c:v>564</c:v>
                </c:pt>
                <c:pt idx="6">
                  <c:v>94</c:v>
                </c:pt>
                <c:pt idx="7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3-4DAC-9D61-C2C8442E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10.38'!$U$8:$Y$8</c:f>
              <c:numCache>
                <c:formatCode>#,##0</c:formatCode>
                <c:ptCount val="5"/>
                <c:pt idx="1">
                  <c:v>37254.47</c:v>
                </c:pt>
                <c:pt idx="2">
                  <c:v>37997.68</c:v>
                </c:pt>
                <c:pt idx="3">
                  <c:v>37508.29</c:v>
                </c:pt>
                <c:pt idx="4">
                  <c:v>40043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C-4C52-A330-C3249AE528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C-4C52-A330-C3249AE52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10.38'!$V$4:$Z$4</c:f>
              <c:numCache>
                <c:formatCode>#,##0</c:formatCode>
                <c:ptCount val="5"/>
                <c:pt idx="0">
                  <c:v>13869</c:v>
                </c:pt>
                <c:pt idx="1">
                  <c:v>14605</c:v>
                </c:pt>
                <c:pt idx="2">
                  <c:v>15635</c:v>
                </c:pt>
                <c:pt idx="3">
                  <c:v>14833</c:v>
                </c:pt>
                <c:pt idx="4">
                  <c:v>14881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4-41DE-93B8-1700E0590808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10.38'!$V$7:$Z$7</c:f>
              <c:numCache>
                <c:formatCode>#,##0</c:formatCode>
                <c:ptCount val="5"/>
                <c:pt idx="0">
                  <c:v>10232</c:v>
                </c:pt>
                <c:pt idx="1">
                  <c:v>10617</c:v>
                </c:pt>
                <c:pt idx="2">
                  <c:v>10741</c:v>
                </c:pt>
                <c:pt idx="3">
                  <c:v>10367</c:v>
                </c:pt>
                <c:pt idx="4">
                  <c:v>10507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4-41DE-93B8-1700E0590808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10.38'!$V$11:$Z$11</c:f>
              <c:numCache>
                <c:formatCode>#,##0</c:formatCode>
                <c:ptCount val="5"/>
                <c:pt idx="0">
                  <c:v>12196</c:v>
                </c:pt>
                <c:pt idx="1">
                  <c:v>12878</c:v>
                </c:pt>
                <c:pt idx="2">
                  <c:v>13722</c:v>
                </c:pt>
                <c:pt idx="3">
                  <c:v>12979</c:v>
                </c:pt>
                <c:pt idx="4">
                  <c:v>13011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4-41DE-93B8-1700E0590808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10.38'!$V$12:$Z$12</c:f>
              <c:numCache>
                <c:formatCode>#,##0</c:formatCode>
                <c:ptCount val="5"/>
                <c:pt idx="0">
                  <c:v>1672</c:v>
                </c:pt>
                <c:pt idx="1">
                  <c:v>1727</c:v>
                </c:pt>
                <c:pt idx="2">
                  <c:v>1915</c:v>
                </c:pt>
                <c:pt idx="3">
                  <c:v>1852</c:v>
                </c:pt>
                <c:pt idx="4">
                  <c:v>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4-41DE-93B8-1700E059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7.3295263688276782E-2</c:v>
                </c:pt>
                <c:pt idx="1">
                  <c:v>8.8679879072892168E-3</c:v>
                </c:pt>
                <c:pt idx="2">
                  <c:v>8.3036614040980852E-2</c:v>
                </c:pt>
                <c:pt idx="3">
                  <c:v>6.516627477326167E-3</c:v>
                </c:pt>
                <c:pt idx="4">
                  <c:v>5.4618743701713136E-2</c:v>
                </c:pt>
                <c:pt idx="5">
                  <c:v>1.8407793080282162E-2</c:v>
                </c:pt>
                <c:pt idx="6">
                  <c:v>0.11441048034934498</c:v>
                </c:pt>
                <c:pt idx="7">
                  <c:v>5.0520658380920389E-2</c:v>
                </c:pt>
                <c:pt idx="8">
                  <c:v>3.9704400403090361E-2</c:v>
                </c:pt>
                <c:pt idx="9">
                  <c:v>5.3745381256298285E-3</c:v>
                </c:pt>
                <c:pt idx="10">
                  <c:v>2.7275780987571382E-2</c:v>
                </c:pt>
                <c:pt idx="11">
                  <c:v>1.6190796103459859E-2</c:v>
                </c:pt>
                <c:pt idx="12">
                  <c:v>3.6614040980853205E-2</c:v>
                </c:pt>
                <c:pt idx="13">
                  <c:v>0.13597581457843466</c:v>
                </c:pt>
                <c:pt idx="14">
                  <c:v>4.9647295935505542E-2</c:v>
                </c:pt>
                <c:pt idx="15">
                  <c:v>5.3543836076587172E-2</c:v>
                </c:pt>
                <c:pt idx="16">
                  <c:v>0.11199193819281156</c:v>
                </c:pt>
                <c:pt idx="17">
                  <c:v>2.6402418542156532E-2</c:v>
                </c:pt>
                <c:pt idx="18">
                  <c:v>3.3053409472623446E-2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C-4EC5-AC9A-7564E0DFB9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C-4EC5-AC9A-7564E0DFB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10.38'!$Z$44:$Z$60</c:f>
              <c:numCache>
                <c:formatCode>#,##0</c:formatCode>
                <c:ptCount val="17"/>
                <c:pt idx="0">
                  <c:v>8</c:v>
                </c:pt>
                <c:pt idx="1">
                  <c:v>163</c:v>
                </c:pt>
                <c:pt idx="2">
                  <c:v>474</c:v>
                </c:pt>
                <c:pt idx="3">
                  <c:v>752</c:v>
                </c:pt>
                <c:pt idx="4">
                  <c:v>979</c:v>
                </c:pt>
                <c:pt idx="5">
                  <c:v>839</c:v>
                </c:pt>
                <c:pt idx="6">
                  <c:v>720</c:v>
                </c:pt>
                <c:pt idx="7">
                  <c:v>660</c:v>
                </c:pt>
                <c:pt idx="8">
                  <c:v>672</c:v>
                </c:pt>
                <c:pt idx="9">
                  <c:v>720</c:v>
                </c:pt>
                <c:pt idx="10">
                  <c:v>691</c:v>
                </c:pt>
                <c:pt idx="11">
                  <c:v>531</c:v>
                </c:pt>
                <c:pt idx="12">
                  <c:v>262</c:v>
                </c:pt>
                <c:pt idx="13">
                  <c:v>142</c:v>
                </c:pt>
                <c:pt idx="14">
                  <c:v>55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3-4B0E-920F-EE77C7D58E9F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10.38'!$Z$63:$Z$79</c:f>
              <c:numCache>
                <c:formatCode>#,##0</c:formatCode>
                <c:ptCount val="17"/>
                <c:pt idx="0">
                  <c:v>14</c:v>
                </c:pt>
                <c:pt idx="1">
                  <c:v>196</c:v>
                </c:pt>
                <c:pt idx="2">
                  <c:v>492</c:v>
                </c:pt>
                <c:pt idx="3">
                  <c:v>724</c:v>
                </c:pt>
                <c:pt idx="4">
                  <c:v>778</c:v>
                </c:pt>
                <c:pt idx="5">
                  <c:v>717</c:v>
                </c:pt>
                <c:pt idx="6">
                  <c:v>642</c:v>
                </c:pt>
                <c:pt idx="7">
                  <c:v>580</c:v>
                </c:pt>
                <c:pt idx="8">
                  <c:v>687</c:v>
                </c:pt>
                <c:pt idx="9">
                  <c:v>747</c:v>
                </c:pt>
                <c:pt idx="10">
                  <c:v>697</c:v>
                </c:pt>
                <c:pt idx="11">
                  <c:v>517</c:v>
                </c:pt>
                <c:pt idx="12">
                  <c:v>207</c:v>
                </c:pt>
                <c:pt idx="13">
                  <c:v>94</c:v>
                </c:pt>
                <c:pt idx="14">
                  <c:v>40</c:v>
                </c:pt>
                <c:pt idx="15">
                  <c:v>34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3-4B0E-920F-EE77C7D58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10.38'!$Z$83:$Z$90</c:f>
              <c:numCache>
                <c:formatCode>#,##0</c:formatCode>
                <c:ptCount val="8"/>
                <c:pt idx="0">
                  <c:v>446</c:v>
                </c:pt>
                <c:pt idx="1">
                  <c:v>277</c:v>
                </c:pt>
                <c:pt idx="2">
                  <c:v>855</c:v>
                </c:pt>
                <c:pt idx="3">
                  <c:v>320</c:v>
                </c:pt>
                <c:pt idx="4">
                  <c:v>160</c:v>
                </c:pt>
                <c:pt idx="5">
                  <c:v>263</c:v>
                </c:pt>
                <c:pt idx="6">
                  <c:v>668</c:v>
                </c:pt>
                <c:pt idx="7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A8C-9C50-910743F6FC13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10.38'!$Z$93:$Z$100</c:f>
              <c:numCache>
                <c:formatCode>#,##0</c:formatCode>
                <c:ptCount val="8"/>
                <c:pt idx="0">
                  <c:v>356</c:v>
                </c:pt>
                <c:pt idx="1">
                  <c:v>572</c:v>
                </c:pt>
                <c:pt idx="2">
                  <c:v>148</c:v>
                </c:pt>
                <c:pt idx="3">
                  <c:v>977</c:v>
                </c:pt>
                <c:pt idx="4">
                  <c:v>679</c:v>
                </c:pt>
                <c:pt idx="5">
                  <c:v>582</c:v>
                </c:pt>
                <c:pt idx="6">
                  <c:v>102</c:v>
                </c:pt>
                <c:pt idx="7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A8C-9C50-910743F6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10.4'!$Z$44:$Z$60</c:f>
              <c:numCache>
                <c:formatCode>#,##0</c:formatCode>
                <c:ptCount val="17"/>
                <c:pt idx="0">
                  <c:v>17</c:v>
                </c:pt>
                <c:pt idx="1">
                  <c:v>215</c:v>
                </c:pt>
                <c:pt idx="2">
                  <c:v>483</c:v>
                </c:pt>
                <c:pt idx="3">
                  <c:v>597</c:v>
                </c:pt>
                <c:pt idx="4">
                  <c:v>727</c:v>
                </c:pt>
                <c:pt idx="5">
                  <c:v>774</c:v>
                </c:pt>
                <c:pt idx="6">
                  <c:v>725</c:v>
                </c:pt>
                <c:pt idx="7">
                  <c:v>767</c:v>
                </c:pt>
                <c:pt idx="8">
                  <c:v>868</c:v>
                </c:pt>
                <c:pt idx="9">
                  <c:v>905</c:v>
                </c:pt>
                <c:pt idx="10">
                  <c:v>951</c:v>
                </c:pt>
                <c:pt idx="11">
                  <c:v>895</c:v>
                </c:pt>
                <c:pt idx="12">
                  <c:v>534</c:v>
                </c:pt>
                <c:pt idx="13">
                  <c:v>246</c:v>
                </c:pt>
                <c:pt idx="14">
                  <c:v>93</c:v>
                </c:pt>
                <c:pt idx="15">
                  <c:v>44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C5C-99FF-D04B212EC074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10.4'!$Z$63:$Z$79</c:f>
              <c:numCache>
                <c:formatCode>#,##0</c:formatCode>
                <c:ptCount val="17"/>
                <c:pt idx="0">
                  <c:v>16</c:v>
                </c:pt>
                <c:pt idx="1">
                  <c:v>210</c:v>
                </c:pt>
                <c:pt idx="2">
                  <c:v>514</c:v>
                </c:pt>
                <c:pt idx="3">
                  <c:v>678</c:v>
                </c:pt>
                <c:pt idx="4">
                  <c:v>719</c:v>
                </c:pt>
                <c:pt idx="5">
                  <c:v>708</c:v>
                </c:pt>
                <c:pt idx="6">
                  <c:v>725</c:v>
                </c:pt>
                <c:pt idx="7">
                  <c:v>767</c:v>
                </c:pt>
                <c:pt idx="8">
                  <c:v>992</c:v>
                </c:pt>
                <c:pt idx="9">
                  <c:v>953</c:v>
                </c:pt>
                <c:pt idx="10">
                  <c:v>1041</c:v>
                </c:pt>
                <c:pt idx="11">
                  <c:v>946</c:v>
                </c:pt>
                <c:pt idx="12">
                  <c:v>433</c:v>
                </c:pt>
                <c:pt idx="13">
                  <c:v>181</c:v>
                </c:pt>
                <c:pt idx="14">
                  <c:v>90</c:v>
                </c:pt>
                <c:pt idx="15">
                  <c:v>37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6-4C5C-99FF-D04B212EC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10.38'!$V$8:$Z$8</c:f>
              <c:numCache>
                <c:formatCode>#,##0</c:formatCode>
                <c:ptCount val="5"/>
                <c:pt idx="0">
                  <c:v>37254.47</c:v>
                </c:pt>
                <c:pt idx="1">
                  <c:v>37997.68</c:v>
                </c:pt>
                <c:pt idx="2">
                  <c:v>37508.29</c:v>
                </c:pt>
                <c:pt idx="3">
                  <c:v>40043</c:v>
                </c:pt>
                <c:pt idx="4">
                  <c:v>39897.57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7-4CA7-82D9-39B2FECE1D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7-4CA7-82D9-39B2FECE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10.39'!$U$4:$Y$4</c:f>
              <c:numCache>
                <c:formatCode>#,##0</c:formatCode>
                <c:ptCount val="5"/>
                <c:pt idx="1">
                  <c:v>6997</c:v>
                </c:pt>
                <c:pt idx="2">
                  <c:v>7560</c:v>
                </c:pt>
                <c:pt idx="3">
                  <c:v>8827</c:v>
                </c:pt>
                <c:pt idx="4">
                  <c:v>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FBE-BC6E-3797B887FB59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10.39'!$U$7:$Y$7</c:f>
              <c:numCache>
                <c:formatCode>#,##0</c:formatCode>
                <c:ptCount val="5"/>
                <c:pt idx="1">
                  <c:v>4475</c:v>
                </c:pt>
                <c:pt idx="2">
                  <c:v>4775</c:v>
                </c:pt>
                <c:pt idx="3">
                  <c:v>5451</c:v>
                </c:pt>
                <c:pt idx="4">
                  <c:v>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C-4FBE-BC6E-3797B887FB59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10.39'!$U$11:$Y$11</c:f>
              <c:numCache>
                <c:formatCode>#,##0</c:formatCode>
                <c:ptCount val="5"/>
                <c:pt idx="1">
                  <c:v>5883</c:v>
                </c:pt>
                <c:pt idx="2">
                  <c:v>6354</c:v>
                </c:pt>
                <c:pt idx="3">
                  <c:v>7287</c:v>
                </c:pt>
                <c:pt idx="4">
                  <c:v>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C-4FBE-BC6E-3797B887FB59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10.39'!$U$12:$Y$12</c:f>
              <c:numCache>
                <c:formatCode>#,##0</c:formatCode>
                <c:ptCount val="5"/>
                <c:pt idx="1">
                  <c:v>1110</c:v>
                </c:pt>
                <c:pt idx="2">
                  <c:v>1206</c:v>
                </c:pt>
                <c:pt idx="3">
                  <c:v>1534</c:v>
                </c:pt>
                <c:pt idx="4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C-4FBE-BC6E-3797B887F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0.2563210392020413</c:v>
                </c:pt>
                <c:pt idx="1">
                  <c:v>2.8995592669914172E-3</c:v>
                </c:pt>
                <c:pt idx="2">
                  <c:v>9.6961261888192998E-2</c:v>
                </c:pt>
                <c:pt idx="3">
                  <c:v>2.4356297842727907E-3</c:v>
                </c:pt>
                <c:pt idx="4">
                  <c:v>3.5954534910693572E-2</c:v>
                </c:pt>
                <c:pt idx="5">
                  <c:v>2.8067733704476919E-2</c:v>
                </c:pt>
                <c:pt idx="6">
                  <c:v>8.5594989561586635E-2</c:v>
                </c:pt>
                <c:pt idx="7">
                  <c:v>3.920204128972396E-2</c:v>
                </c:pt>
                <c:pt idx="8">
                  <c:v>3.177916956622593E-2</c:v>
                </c:pt>
                <c:pt idx="9">
                  <c:v>1.2758060774762236E-3</c:v>
                </c:pt>
                <c:pt idx="10">
                  <c:v>1.229413129204361E-2</c:v>
                </c:pt>
                <c:pt idx="11">
                  <c:v>8.5826954302945947E-3</c:v>
                </c:pt>
                <c:pt idx="12">
                  <c:v>3.3982834609139409E-2</c:v>
                </c:pt>
                <c:pt idx="13">
                  <c:v>7.7824170726049635E-2</c:v>
                </c:pt>
                <c:pt idx="14">
                  <c:v>2.6559962885641383E-2</c:v>
                </c:pt>
                <c:pt idx="15">
                  <c:v>4.4653212711667827E-2</c:v>
                </c:pt>
                <c:pt idx="16">
                  <c:v>6.7385757364880533E-2</c:v>
                </c:pt>
                <c:pt idx="17">
                  <c:v>6.8429598700997449E-3</c:v>
                </c:pt>
                <c:pt idx="18">
                  <c:v>2.424031547204825E-2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F-42EA-92B3-BCD124DC1A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F-42EA-92B3-BCD124DC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26</c:v>
                </c:pt>
                <c:pt idx="1">
                  <c:v>103</c:v>
                </c:pt>
                <c:pt idx="2">
                  <c:v>362</c:v>
                </c:pt>
                <c:pt idx="3">
                  <c:v>441</c:v>
                </c:pt>
                <c:pt idx="4">
                  <c:v>552</c:v>
                </c:pt>
                <c:pt idx="5">
                  <c:v>462</c:v>
                </c:pt>
                <c:pt idx="6">
                  <c:v>428</c:v>
                </c:pt>
                <c:pt idx="7">
                  <c:v>363</c:v>
                </c:pt>
                <c:pt idx="8">
                  <c:v>328</c:v>
                </c:pt>
                <c:pt idx="9">
                  <c:v>339</c:v>
                </c:pt>
                <c:pt idx="10">
                  <c:v>376</c:v>
                </c:pt>
                <c:pt idx="11">
                  <c:v>297</c:v>
                </c:pt>
                <c:pt idx="12">
                  <c:v>185</c:v>
                </c:pt>
                <c:pt idx="13">
                  <c:v>89</c:v>
                </c:pt>
                <c:pt idx="14">
                  <c:v>45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BA2-8BA3-E6EEFE1CFE22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13</c:v>
                </c:pt>
                <c:pt idx="1">
                  <c:v>93</c:v>
                </c:pt>
                <c:pt idx="2">
                  <c:v>295</c:v>
                </c:pt>
                <c:pt idx="3">
                  <c:v>313</c:v>
                </c:pt>
                <c:pt idx="4">
                  <c:v>410</c:v>
                </c:pt>
                <c:pt idx="5">
                  <c:v>359</c:v>
                </c:pt>
                <c:pt idx="6">
                  <c:v>366</c:v>
                </c:pt>
                <c:pt idx="7">
                  <c:v>344</c:v>
                </c:pt>
                <c:pt idx="8">
                  <c:v>363</c:v>
                </c:pt>
                <c:pt idx="9">
                  <c:v>300</c:v>
                </c:pt>
                <c:pt idx="10">
                  <c:v>331</c:v>
                </c:pt>
                <c:pt idx="11">
                  <c:v>220</c:v>
                </c:pt>
                <c:pt idx="12">
                  <c:v>139</c:v>
                </c:pt>
                <c:pt idx="13">
                  <c:v>68</c:v>
                </c:pt>
                <c:pt idx="14">
                  <c:v>31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BA2-8BA3-E6EEFE1C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269</c:v>
                </c:pt>
                <c:pt idx="1">
                  <c:v>125</c:v>
                </c:pt>
                <c:pt idx="2">
                  <c:v>457</c:v>
                </c:pt>
                <c:pt idx="3">
                  <c:v>69</c:v>
                </c:pt>
                <c:pt idx="4">
                  <c:v>46</c:v>
                </c:pt>
                <c:pt idx="5">
                  <c:v>117</c:v>
                </c:pt>
                <c:pt idx="6">
                  <c:v>213</c:v>
                </c:pt>
                <c:pt idx="7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30E-A188-F9B89D315850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135</c:v>
                </c:pt>
                <c:pt idx="1">
                  <c:v>325</c:v>
                </c:pt>
                <c:pt idx="2">
                  <c:v>75</c:v>
                </c:pt>
                <c:pt idx="3">
                  <c:v>316</c:v>
                </c:pt>
                <c:pt idx="4">
                  <c:v>300</c:v>
                </c:pt>
                <c:pt idx="5">
                  <c:v>251</c:v>
                </c:pt>
                <c:pt idx="6">
                  <c:v>19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E-430E-A188-F9B89D31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10.39'!$U$8:$Y$8</c:f>
              <c:numCache>
                <c:formatCode>#,##0</c:formatCode>
                <c:ptCount val="5"/>
                <c:pt idx="1">
                  <c:v>27553.53</c:v>
                </c:pt>
                <c:pt idx="2">
                  <c:v>26707</c:v>
                </c:pt>
                <c:pt idx="3">
                  <c:v>29683.26</c:v>
                </c:pt>
                <c:pt idx="4">
                  <c:v>31363.93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8-441D-A3A0-3854F998B7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41D-A3A0-3854F998B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10.39'!$V$4:$Z$4</c:f>
              <c:numCache>
                <c:formatCode>#,##0</c:formatCode>
                <c:ptCount val="5"/>
                <c:pt idx="0">
                  <c:v>6997</c:v>
                </c:pt>
                <c:pt idx="1">
                  <c:v>7560</c:v>
                </c:pt>
                <c:pt idx="2">
                  <c:v>8827</c:v>
                </c:pt>
                <c:pt idx="3">
                  <c:v>8087</c:v>
                </c:pt>
                <c:pt idx="4">
                  <c:v>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C-4661-8067-87936805207E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10.39'!$V$7:$Z$7</c:f>
              <c:numCache>
                <c:formatCode>#,##0</c:formatCode>
                <c:ptCount val="5"/>
                <c:pt idx="0">
                  <c:v>4475</c:v>
                </c:pt>
                <c:pt idx="1">
                  <c:v>4775</c:v>
                </c:pt>
                <c:pt idx="2">
                  <c:v>5451</c:v>
                </c:pt>
                <c:pt idx="3">
                  <c:v>5042</c:v>
                </c:pt>
                <c:pt idx="4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C-4661-8067-87936805207E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10.39'!$V$11:$Z$11</c:f>
              <c:numCache>
                <c:formatCode>#,##0</c:formatCode>
                <c:ptCount val="5"/>
                <c:pt idx="0">
                  <c:v>5883</c:v>
                </c:pt>
                <c:pt idx="1">
                  <c:v>6354</c:v>
                </c:pt>
                <c:pt idx="2">
                  <c:v>7287</c:v>
                </c:pt>
                <c:pt idx="3">
                  <c:v>6813</c:v>
                </c:pt>
                <c:pt idx="4">
                  <c:v>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C-4661-8067-87936805207E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10.39'!$V$12:$Z$12</c:f>
              <c:numCache>
                <c:formatCode>#,##0</c:formatCode>
                <c:ptCount val="5"/>
                <c:pt idx="0">
                  <c:v>1110</c:v>
                </c:pt>
                <c:pt idx="1">
                  <c:v>1206</c:v>
                </c:pt>
                <c:pt idx="2">
                  <c:v>1534</c:v>
                </c:pt>
                <c:pt idx="3">
                  <c:v>1271</c:v>
                </c:pt>
                <c:pt idx="4">
                  <c:v>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8C-4661-8067-87936805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0.2563210392020413</c:v>
                </c:pt>
                <c:pt idx="1">
                  <c:v>2.8995592669914172E-3</c:v>
                </c:pt>
                <c:pt idx="2">
                  <c:v>9.6961261888192998E-2</c:v>
                </c:pt>
                <c:pt idx="3">
                  <c:v>2.4356297842727907E-3</c:v>
                </c:pt>
                <c:pt idx="4">
                  <c:v>3.5954534910693572E-2</c:v>
                </c:pt>
                <c:pt idx="5">
                  <c:v>2.8067733704476919E-2</c:v>
                </c:pt>
                <c:pt idx="6">
                  <c:v>8.5594989561586635E-2</c:v>
                </c:pt>
                <c:pt idx="7">
                  <c:v>3.920204128972396E-2</c:v>
                </c:pt>
                <c:pt idx="8">
                  <c:v>3.177916956622593E-2</c:v>
                </c:pt>
                <c:pt idx="9">
                  <c:v>1.2758060774762236E-3</c:v>
                </c:pt>
                <c:pt idx="10">
                  <c:v>1.229413129204361E-2</c:v>
                </c:pt>
                <c:pt idx="11">
                  <c:v>8.5826954302945947E-3</c:v>
                </c:pt>
                <c:pt idx="12">
                  <c:v>3.3982834609139409E-2</c:v>
                </c:pt>
                <c:pt idx="13">
                  <c:v>7.7824170726049635E-2</c:v>
                </c:pt>
                <c:pt idx="14">
                  <c:v>2.6559962885641383E-2</c:v>
                </c:pt>
                <c:pt idx="15">
                  <c:v>4.4653212711667827E-2</c:v>
                </c:pt>
                <c:pt idx="16">
                  <c:v>6.7385757364880533E-2</c:v>
                </c:pt>
                <c:pt idx="17">
                  <c:v>6.8429598700997449E-3</c:v>
                </c:pt>
                <c:pt idx="18">
                  <c:v>2.424031547204825E-2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A-49E1-84EF-B0A38194DF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A-49E1-84EF-B0A38194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10.39'!$Z$44:$Z$60</c:f>
              <c:numCache>
                <c:formatCode>#,##0</c:formatCode>
                <c:ptCount val="17"/>
                <c:pt idx="0">
                  <c:v>16</c:v>
                </c:pt>
                <c:pt idx="1">
                  <c:v>126</c:v>
                </c:pt>
                <c:pt idx="2">
                  <c:v>261</c:v>
                </c:pt>
                <c:pt idx="3">
                  <c:v>447</c:v>
                </c:pt>
                <c:pt idx="4">
                  <c:v>565</c:v>
                </c:pt>
                <c:pt idx="5">
                  <c:v>526</c:v>
                </c:pt>
                <c:pt idx="6">
                  <c:v>457</c:v>
                </c:pt>
                <c:pt idx="7">
                  <c:v>409</c:v>
                </c:pt>
                <c:pt idx="8">
                  <c:v>364</c:v>
                </c:pt>
                <c:pt idx="9">
                  <c:v>373</c:v>
                </c:pt>
                <c:pt idx="10">
                  <c:v>408</c:v>
                </c:pt>
                <c:pt idx="11">
                  <c:v>340</c:v>
                </c:pt>
                <c:pt idx="12">
                  <c:v>220</c:v>
                </c:pt>
                <c:pt idx="13">
                  <c:v>112</c:v>
                </c:pt>
                <c:pt idx="14">
                  <c:v>65</c:v>
                </c:pt>
                <c:pt idx="15">
                  <c:v>24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3-4B43-AF21-D7676C813C5C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10.39'!$Z$63:$Z$79</c:f>
              <c:numCache>
                <c:formatCode>#,##0</c:formatCode>
                <c:ptCount val="17"/>
                <c:pt idx="0">
                  <c:v>10</c:v>
                </c:pt>
                <c:pt idx="1">
                  <c:v>117</c:v>
                </c:pt>
                <c:pt idx="2">
                  <c:v>287</c:v>
                </c:pt>
                <c:pt idx="3">
                  <c:v>370</c:v>
                </c:pt>
                <c:pt idx="4">
                  <c:v>408</c:v>
                </c:pt>
                <c:pt idx="5">
                  <c:v>372</c:v>
                </c:pt>
                <c:pt idx="6">
                  <c:v>413</c:v>
                </c:pt>
                <c:pt idx="7">
                  <c:v>331</c:v>
                </c:pt>
                <c:pt idx="8">
                  <c:v>350</c:v>
                </c:pt>
                <c:pt idx="9">
                  <c:v>364</c:v>
                </c:pt>
                <c:pt idx="10">
                  <c:v>333</c:v>
                </c:pt>
                <c:pt idx="11">
                  <c:v>282</c:v>
                </c:pt>
                <c:pt idx="12">
                  <c:v>145</c:v>
                </c:pt>
                <c:pt idx="13">
                  <c:v>74</c:v>
                </c:pt>
                <c:pt idx="14">
                  <c:v>44</c:v>
                </c:pt>
                <c:pt idx="15">
                  <c:v>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3-4B43-AF21-D7676C81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10.39'!$Z$83:$Z$90</c:f>
              <c:numCache>
                <c:formatCode>#,##0</c:formatCode>
                <c:ptCount val="8"/>
                <c:pt idx="0">
                  <c:v>310</c:v>
                </c:pt>
                <c:pt idx="1">
                  <c:v>124</c:v>
                </c:pt>
                <c:pt idx="2">
                  <c:v>481</c:v>
                </c:pt>
                <c:pt idx="3">
                  <c:v>66</c:v>
                </c:pt>
                <c:pt idx="4">
                  <c:v>46</c:v>
                </c:pt>
                <c:pt idx="5">
                  <c:v>121</c:v>
                </c:pt>
                <c:pt idx="6">
                  <c:v>241</c:v>
                </c:pt>
                <c:pt idx="7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EE8-838F-0D903042023B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10.39'!$Z$93:$Z$100</c:f>
              <c:numCache>
                <c:formatCode>#,##0</c:formatCode>
                <c:ptCount val="8"/>
                <c:pt idx="0">
                  <c:v>145</c:v>
                </c:pt>
                <c:pt idx="1">
                  <c:v>323</c:v>
                </c:pt>
                <c:pt idx="2">
                  <c:v>72</c:v>
                </c:pt>
                <c:pt idx="3">
                  <c:v>320</c:v>
                </c:pt>
                <c:pt idx="4">
                  <c:v>317</c:v>
                </c:pt>
                <c:pt idx="5">
                  <c:v>263</c:v>
                </c:pt>
                <c:pt idx="6">
                  <c:v>17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6-4EE8-838F-0D903042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10.4'!$Z$83:$Z$90</c:f>
              <c:numCache>
                <c:formatCode>#,##0</c:formatCode>
                <c:ptCount val="8"/>
                <c:pt idx="0">
                  <c:v>626</c:v>
                </c:pt>
                <c:pt idx="1">
                  <c:v>553</c:v>
                </c:pt>
                <c:pt idx="2">
                  <c:v>1082</c:v>
                </c:pt>
                <c:pt idx="3">
                  <c:v>409</c:v>
                </c:pt>
                <c:pt idx="4">
                  <c:v>228</c:v>
                </c:pt>
                <c:pt idx="5">
                  <c:v>333</c:v>
                </c:pt>
                <c:pt idx="6">
                  <c:v>706</c:v>
                </c:pt>
                <c:pt idx="7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1-4803-A7F2-B12BCDFEC59D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10.4'!$Z$93:$Z$100</c:f>
              <c:numCache>
                <c:formatCode>#,##0</c:formatCode>
                <c:ptCount val="8"/>
                <c:pt idx="0">
                  <c:v>410</c:v>
                </c:pt>
                <c:pt idx="1">
                  <c:v>1074</c:v>
                </c:pt>
                <c:pt idx="2">
                  <c:v>289</c:v>
                </c:pt>
                <c:pt idx="3">
                  <c:v>1236</c:v>
                </c:pt>
                <c:pt idx="4">
                  <c:v>952</c:v>
                </c:pt>
                <c:pt idx="5">
                  <c:v>642</c:v>
                </c:pt>
                <c:pt idx="6">
                  <c:v>62</c:v>
                </c:pt>
                <c:pt idx="7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1-4803-A7F2-B12BCDFE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10.39'!$V$8:$Z$8</c:f>
              <c:numCache>
                <c:formatCode>#,##0</c:formatCode>
                <c:ptCount val="5"/>
                <c:pt idx="0">
                  <c:v>27553.53</c:v>
                </c:pt>
                <c:pt idx="1">
                  <c:v>26707</c:v>
                </c:pt>
                <c:pt idx="2">
                  <c:v>29683.26</c:v>
                </c:pt>
                <c:pt idx="3">
                  <c:v>31363.93</c:v>
                </c:pt>
                <c:pt idx="4">
                  <c:v>30461.8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3-42D3-8F78-8AEF683E4F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3-42D3-8F78-8AEF683E4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10.40'!$U$4:$Y$4</c:f>
              <c:numCache>
                <c:formatCode>#,##0</c:formatCode>
                <c:ptCount val="5"/>
                <c:pt idx="1">
                  <c:v>2839</c:v>
                </c:pt>
                <c:pt idx="2">
                  <c:v>3203</c:v>
                </c:pt>
                <c:pt idx="3">
                  <c:v>3717</c:v>
                </c:pt>
                <c:pt idx="4">
                  <c:v>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6-4689-AC1B-1513F86E72A4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10.40'!$U$7:$Y$7</c:f>
              <c:numCache>
                <c:formatCode>#,##0</c:formatCode>
                <c:ptCount val="5"/>
                <c:pt idx="1">
                  <c:v>1955</c:v>
                </c:pt>
                <c:pt idx="2">
                  <c:v>2157</c:v>
                </c:pt>
                <c:pt idx="3">
                  <c:v>2457</c:v>
                </c:pt>
                <c:pt idx="4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6-4689-AC1B-1513F86E72A4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10.40'!$U$11:$Y$11</c:f>
              <c:numCache>
                <c:formatCode>#,##0</c:formatCode>
                <c:ptCount val="5"/>
                <c:pt idx="1">
                  <c:v>2284</c:v>
                </c:pt>
                <c:pt idx="2">
                  <c:v>2550</c:v>
                </c:pt>
                <c:pt idx="3">
                  <c:v>2873</c:v>
                </c:pt>
                <c:pt idx="4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6-4689-AC1B-1513F86E72A4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10.40'!$U$12:$Y$12</c:f>
              <c:numCache>
                <c:formatCode>#,##0</c:formatCode>
                <c:ptCount val="5"/>
                <c:pt idx="1">
                  <c:v>557</c:v>
                </c:pt>
                <c:pt idx="2">
                  <c:v>653</c:v>
                </c:pt>
                <c:pt idx="3">
                  <c:v>846</c:v>
                </c:pt>
                <c:pt idx="4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6-4689-AC1B-1513F86E7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0.17746870653685676</c:v>
                </c:pt>
                <c:pt idx="1">
                  <c:v>1.3351877607788595E-2</c:v>
                </c:pt>
                <c:pt idx="2">
                  <c:v>5.5632823365785816E-2</c:v>
                </c:pt>
                <c:pt idx="3">
                  <c:v>9.1794158553546584E-3</c:v>
                </c:pt>
                <c:pt idx="4">
                  <c:v>6.7872044506258694E-2</c:v>
                </c:pt>
                <c:pt idx="5">
                  <c:v>3.0319888734353269E-2</c:v>
                </c:pt>
                <c:pt idx="6">
                  <c:v>6.7593880389429761E-2</c:v>
                </c:pt>
                <c:pt idx="7">
                  <c:v>3.6717663421418634E-2</c:v>
                </c:pt>
                <c:pt idx="8">
                  <c:v>3.6717663421418634E-2</c:v>
                </c:pt>
                <c:pt idx="9">
                  <c:v>3.0598052851182199E-3</c:v>
                </c:pt>
                <c:pt idx="10">
                  <c:v>1.4186369958275382E-2</c:v>
                </c:pt>
                <c:pt idx="11">
                  <c:v>1.0013908205841447E-2</c:v>
                </c:pt>
                <c:pt idx="12">
                  <c:v>2.7260083449235049E-2</c:v>
                </c:pt>
                <c:pt idx="13">
                  <c:v>4.4784422809457582E-2</c:v>
                </c:pt>
                <c:pt idx="14">
                  <c:v>3.8108484005563284E-2</c:v>
                </c:pt>
                <c:pt idx="15">
                  <c:v>7.5104311543810851E-2</c:v>
                </c:pt>
                <c:pt idx="16">
                  <c:v>0.10876216968011126</c:v>
                </c:pt>
                <c:pt idx="17">
                  <c:v>2.7816411682892906E-3</c:v>
                </c:pt>
                <c:pt idx="18">
                  <c:v>3.4770514603616132E-2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4FB-8E7D-58A6CEB73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4FB-8E7D-58A6CEB7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10</c:v>
                </c:pt>
                <c:pt idx="1">
                  <c:v>35</c:v>
                </c:pt>
                <c:pt idx="2">
                  <c:v>142</c:v>
                </c:pt>
                <c:pt idx="3">
                  <c:v>172</c:v>
                </c:pt>
                <c:pt idx="4">
                  <c:v>173</c:v>
                </c:pt>
                <c:pt idx="5">
                  <c:v>159</c:v>
                </c:pt>
                <c:pt idx="6">
                  <c:v>162</c:v>
                </c:pt>
                <c:pt idx="7">
                  <c:v>138</c:v>
                </c:pt>
                <c:pt idx="8">
                  <c:v>133</c:v>
                </c:pt>
                <c:pt idx="9">
                  <c:v>149</c:v>
                </c:pt>
                <c:pt idx="10">
                  <c:v>190</c:v>
                </c:pt>
                <c:pt idx="11">
                  <c:v>137</c:v>
                </c:pt>
                <c:pt idx="12">
                  <c:v>110</c:v>
                </c:pt>
                <c:pt idx="13">
                  <c:v>59</c:v>
                </c:pt>
                <c:pt idx="14">
                  <c:v>23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A-4433-ABB0-37AD0B9FC50C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5</c:v>
                </c:pt>
                <c:pt idx="1">
                  <c:v>52</c:v>
                </c:pt>
                <c:pt idx="2">
                  <c:v>102</c:v>
                </c:pt>
                <c:pt idx="3">
                  <c:v>104</c:v>
                </c:pt>
                <c:pt idx="4">
                  <c:v>171</c:v>
                </c:pt>
                <c:pt idx="5">
                  <c:v>129</c:v>
                </c:pt>
                <c:pt idx="6">
                  <c:v>107</c:v>
                </c:pt>
                <c:pt idx="7">
                  <c:v>134</c:v>
                </c:pt>
                <c:pt idx="8">
                  <c:v>160</c:v>
                </c:pt>
                <c:pt idx="9">
                  <c:v>157</c:v>
                </c:pt>
                <c:pt idx="10">
                  <c:v>191</c:v>
                </c:pt>
                <c:pt idx="11">
                  <c:v>136</c:v>
                </c:pt>
                <c:pt idx="12">
                  <c:v>70</c:v>
                </c:pt>
                <c:pt idx="13">
                  <c:v>30</c:v>
                </c:pt>
                <c:pt idx="14">
                  <c:v>17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A-4433-ABB0-37AD0B9FC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96</c:v>
                </c:pt>
                <c:pt idx="1">
                  <c:v>63</c:v>
                </c:pt>
                <c:pt idx="2">
                  <c:v>229</c:v>
                </c:pt>
                <c:pt idx="3">
                  <c:v>28</c:v>
                </c:pt>
                <c:pt idx="4">
                  <c:v>29</c:v>
                </c:pt>
                <c:pt idx="5">
                  <c:v>47</c:v>
                </c:pt>
                <c:pt idx="6">
                  <c:v>147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7-48E8-B18D-DE796CAC1AB5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53</c:v>
                </c:pt>
                <c:pt idx="1">
                  <c:v>228</c:v>
                </c:pt>
                <c:pt idx="2">
                  <c:v>34</c:v>
                </c:pt>
                <c:pt idx="3">
                  <c:v>160</c:v>
                </c:pt>
                <c:pt idx="4">
                  <c:v>142</c:v>
                </c:pt>
                <c:pt idx="5">
                  <c:v>102</c:v>
                </c:pt>
                <c:pt idx="6">
                  <c:v>6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7-48E8-B18D-DE796CAC1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10.40'!$U$8:$Y$8</c:f>
              <c:numCache>
                <c:formatCode>#,##0</c:formatCode>
                <c:ptCount val="5"/>
                <c:pt idx="1">
                  <c:v>30025</c:v>
                </c:pt>
                <c:pt idx="2">
                  <c:v>32829</c:v>
                </c:pt>
                <c:pt idx="3">
                  <c:v>31930</c:v>
                </c:pt>
                <c:pt idx="4">
                  <c:v>32253.23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F-49BB-A506-EED49772F4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F-49BB-A506-EED49772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10.40'!$V$4:$Z$4</c:f>
              <c:numCache>
                <c:formatCode>#,##0</c:formatCode>
                <c:ptCount val="5"/>
                <c:pt idx="0">
                  <c:v>2839</c:v>
                </c:pt>
                <c:pt idx="1">
                  <c:v>3203</c:v>
                </c:pt>
                <c:pt idx="2">
                  <c:v>3717</c:v>
                </c:pt>
                <c:pt idx="3">
                  <c:v>3383</c:v>
                </c:pt>
                <c:pt idx="4">
                  <c:v>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9-400F-80BF-F6F3C4203995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10.40'!$V$7:$Z$7</c:f>
              <c:numCache>
                <c:formatCode>#,##0</c:formatCode>
                <c:ptCount val="5"/>
                <c:pt idx="0">
                  <c:v>1955</c:v>
                </c:pt>
                <c:pt idx="1">
                  <c:v>2157</c:v>
                </c:pt>
                <c:pt idx="2">
                  <c:v>2457</c:v>
                </c:pt>
                <c:pt idx="3">
                  <c:v>2271</c:v>
                </c:pt>
                <c:pt idx="4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00F-80BF-F6F3C4203995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10.40'!$V$11:$Z$11</c:f>
              <c:numCache>
                <c:formatCode>#,##0</c:formatCode>
                <c:ptCount val="5"/>
                <c:pt idx="0">
                  <c:v>2284</c:v>
                </c:pt>
                <c:pt idx="1">
                  <c:v>2550</c:v>
                </c:pt>
                <c:pt idx="2">
                  <c:v>2873</c:v>
                </c:pt>
                <c:pt idx="3">
                  <c:v>2674</c:v>
                </c:pt>
                <c:pt idx="4">
                  <c:v>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9-400F-80BF-F6F3C4203995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10.40'!$V$12:$Z$12</c:f>
              <c:numCache>
                <c:formatCode>#,##0</c:formatCode>
                <c:ptCount val="5"/>
                <c:pt idx="0">
                  <c:v>557</c:v>
                </c:pt>
                <c:pt idx="1">
                  <c:v>653</c:v>
                </c:pt>
                <c:pt idx="2">
                  <c:v>846</c:v>
                </c:pt>
                <c:pt idx="3">
                  <c:v>714</c:v>
                </c:pt>
                <c:pt idx="4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9-400F-80BF-F6F3C420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0.17746870653685676</c:v>
                </c:pt>
                <c:pt idx="1">
                  <c:v>1.3351877607788595E-2</c:v>
                </c:pt>
                <c:pt idx="2">
                  <c:v>5.5632823365785816E-2</c:v>
                </c:pt>
                <c:pt idx="3">
                  <c:v>9.1794158553546584E-3</c:v>
                </c:pt>
                <c:pt idx="4">
                  <c:v>6.7872044506258694E-2</c:v>
                </c:pt>
                <c:pt idx="5">
                  <c:v>3.0319888734353269E-2</c:v>
                </c:pt>
                <c:pt idx="6">
                  <c:v>6.7593880389429761E-2</c:v>
                </c:pt>
                <c:pt idx="7">
                  <c:v>3.6717663421418634E-2</c:v>
                </c:pt>
                <c:pt idx="8">
                  <c:v>3.6717663421418634E-2</c:v>
                </c:pt>
                <c:pt idx="9">
                  <c:v>3.0598052851182199E-3</c:v>
                </c:pt>
                <c:pt idx="10">
                  <c:v>1.4186369958275382E-2</c:v>
                </c:pt>
                <c:pt idx="11">
                  <c:v>1.0013908205841447E-2</c:v>
                </c:pt>
                <c:pt idx="12">
                  <c:v>2.7260083449235049E-2</c:v>
                </c:pt>
                <c:pt idx="13">
                  <c:v>4.4784422809457582E-2</c:v>
                </c:pt>
                <c:pt idx="14">
                  <c:v>3.8108484005563284E-2</c:v>
                </c:pt>
                <c:pt idx="15">
                  <c:v>7.5104311543810851E-2</c:v>
                </c:pt>
                <c:pt idx="16">
                  <c:v>0.10876216968011126</c:v>
                </c:pt>
                <c:pt idx="17">
                  <c:v>2.7816411682892906E-3</c:v>
                </c:pt>
                <c:pt idx="18">
                  <c:v>3.4770514603616132E-2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5-4437-AFF1-5F79346544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5-4437-AFF1-5F7934654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10.40'!$Z$44:$Z$60</c:f>
              <c:numCache>
                <c:formatCode>#,##0</c:formatCode>
                <c:ptCount val="17"/>
                <c:pt idx="0">
                  <c:v>0</c:v>
                </c:pt>
                <c:pt idx="1">
                  <c:v>52</c:v>
                </c:pt>
                <c:pt idx="2">
                  <c:v>114</c:v>
                </c:pt>
                <c:pt idx="3">
                  <c:v>183</c:v>
                </c:pt>
                <c:pt idx="4">
                  <c:v>213</c:v>
                </c:pt>
                <c:pt idx="5">
                  <c:v>170</c:v>
                </c:pt>
                <c:pt idx="6">
                  <c:v>166</c:v>
                </c:pt>
                <c:pt idx="7">
                  <c:v>145</c:v>
                </c:pt>
                <c:pt idx="8">
                  <c:v>147</c:v>
                </c:pt>
                <c:pt idx="9">
                  <c:v>157</c:v>
                </c:pt>
                <c:pt idx="10">
                  <c:v>207</c:v>
                </c:pt>
                <c:pt idx="11">
                  <c:v>158</c:v>
                </c:pt>
                <c:pt idx="12">
                  <c:v>117</c:v>
                </c:pt>
                <c:pt idx="13">
                  <c:v>69</c:v>
                </c:pt>
                <c:pt idx="14">
                  <c:v>31</c:v>
                </c:pt>
                <c:pt idx="15">
                  <c:v>7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7-4776-9B0D-412729B00794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10.40'!$Z$63:$Z$79</c:f>
              <c:numCache>
                <c:formatCode>#,##0</c:formatCode>
                <c:ptCount val="17"/>
                <c:pt idx="0">
                  <c:v>5</c:v>
                </c:pt>
                <c:pt idx="1">
                  <c:v>36</c:v>
                </c:pt>
                <c:pt idx="2">
                  <c:v>110</c:v>
                </c:pt>
                <c:pt idx="3">
                  <c:v>98</c:v>
                </c:pt>
                <c:pt idx="4">
                  <c:v>156</c:v>
                </c:pt>
                <c:pt idx="5">
                  <c:v>129</c:v>
                </c:pt>
                <c:pt idx="6">
                  <c:v>128</c:v>
                </c:pt>
                <c:pt idx="7">
                  <c:v>141</c:v>
                </c:pt>
                <c:pt idx="8">
                  <c:v>157</c:v>
                </c:pt>
                <c:pt idx="9">
                  <c:v>162</c:v>
                </c:pt>
                <c:pt idx="10">
                  <c:v>208</c:v>
                </c:pt>
                <c:pt idx="11">
                  <c:v>156</c:v>
                </c:pt>
                <c:pt idx="12">
                  <c:v>82</c:v>
                </c:pt>
                <c:pt idx="13">
                  <c:v>41</c:v>
                </c:pt>
                <c:pt idx="14">
                  <c:v>17</c:v>
                </c:pt>
                <c:pt idx="15">
                  <c:v>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7-4776-9B0D-412729B0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10.40'!$Z$83:$Z$90</c:f>
              <c:numCache>
                <c:formatCode>#,##0</c:formatCode>
                <c:ptCount val="8"/>
                <c:pt idx="0">
                  <c:v>116</c:v>
                </c:pt>
                <c:pt idx="1">
                  <c:v>68</c:v>
                </c:pt>
                <c:pt idx="2">
                  <c:v>239</c:v>
                </c:pt>
                <c:pt idx="3">
                  <c:v>27</c:v>
                </c:pt>
                <c:pt idx="4">
                  <c:v>27</c:v>
                </c:pt>
                <c:pt idx="5">
                  <c:v>47</c:v>
                </c:pt>
                <c:pt idx="6">
                  <c:v>154</c:v>
                </c:pt>
                <c:pt idx="7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A-46F7-917C-39E488F4B66D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10.40'!$Z$93:$Z$100</c:f>
              <c:numCache>
                <c:formatCode>#,##0</c:formatCode>
                <c:ptCount val="8"/>
                <c:pt idx="0">
                  <c:v>52</c:v>
                </c:pt>
                <c:pt idx="1">
                  <c:v>226</c:v>
                </c:pt>
                <c:pt idx="2">
                  <c:v>38</c:v>
                </c:pt>
                <c:pt idx="3">
                  <c:v>180</c:v>
                </c:pt>
                <c:pt idx="4">
                  <c:v>137</c:v>
                </c:pt>
                <c:pt idx="5">
                  <c:v>115</c:v>
                </c:pt>
                <c:pt idx="6">
                  <c:v>15</c:v>
                </c:pt>
                <c:pt idx="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A-46F7-917C-39E488F4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835</c:v>
                </c:pt>
                <c:pt idx="1">
                  <c:v>1933</c:v>
                </c:pt>
                <c:pt idx="2">
                  <c:v>505</c:v>
                </c:pt>
                <c:pt idx="3">
                  <c:v>489</c:v>
                </c:pt>
                <c:pt idx="4">
                  <c:v>466</c:v>
                </c:pt>
                <c:pt idx="5">
                  <c:v>285</c:v>
                </c:pt>
                <c:pt idx="6">
                  <c:v>115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8-4FC8-86C4-95454B062E15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603</c:v>
                </c:pt>
                <c:pt idx="1">
                  <c:v>1803</c:v>
                </c:pt>
                <c:pt idx="2">
                  <c:v>172</c:v>
                </c:pt>
                <c:pt idx="3">
                  <c:v>676</c:v>
                </c:pt>
                <c:pt idx="4">
                  <c:v>875</c:v>
                </c:pt>
                <c:pt idx="5">
                  <c:v>364</c:v>
                </c:pt>
                <c:pt idx="6">
                  <c:v>17</c:v>
                </c:pt>
                <c:pt idx="7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8-4FC8-86C4-95454B06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10.4'!$V$8:$Z$8</c:f>
              <c:numCache>
                <c:formatCode>#,##0</c:formatCode>
                <c:ptCount val="5"/>
                <c:pt idx="0">
                  <c:v>35782.44</c:v>
                </c:pt>
                <c:pt idx="1">
                  <c:v>36207</c:v>
                </c:pt>
                <c:pt idx="2">
                  <c:v>36531</c:v>
                </c:pt>
                <c:pt idx="3">
                  <c:v>38325</c:v>
                </c:pt>
                <c:pt idx="4">
                  <c:v>37980.33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1-4F37-8D50-72961F96F2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1-4F37-8D50-72961F96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10.40'!$V$8:$Z$8</c:f>
              <c:numCache>
                <c:formatCode>#,##0</c:formatCode>
                <c:ptCount val="5"/>
                <c:pt idx="0">
                  <c:v>30025</c:v>
                </c:pt>
                <c:pt idx="1">
                  <c:v>32829</c:v>
                </c:pt>
                <c:pt idx="2">
                  <c:v>31930</c:v>
                </c:pt>
                <c:pt idx="3">
                  <c:v>32253.23</c:v>
                </c:pt>
                <c:pt idx="4">
                  <c:v>29918.03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1-4D6F-AB80-0E9DBADCAA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1-4D6F-AB80-0E9DBADC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10.41'!$U$4:$Y$4</c:f>
              <c:numCache>
                <c:formatCode>#,##0</c:formatCode>
                <c:ptCount val="5"/>
                <c:pt idx="1">
                  <c:v>28198</c:v>
                </c:pt>
                <c:pt idx="2">
                  <c:v>28527</c:v>
                </c:pt>
                <c:pt idx="3">
                  <c:v>29239</c:v>
                </c:pt>
                <c:pt idx="4">
                  <c:v>29695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A-4922-899F-1621BC7F8830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10.41'!$U$7:$Y$7</c:f>
              <c:numCache>
                <c:formatCode>#,##0</c:formatCode>
                <c:ptCount val="5"/>
                <c:pt idx="1">
                  <c:v>19926</c:v>
                </c:pt>
                <c:pt idx="2">
                  <c:v>20051</c:v>
                </c:pt>
                <c:pt idx="3">
                  <c:v>20435</c:v>
                </c:pt>
                <c:pt idx="4">
                  <c:v>20701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A-4922-899F-1621BC7F8830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10.41'!$U$11:$Y$11</c:f>
              <c:numCache>
                <c:formatCode>#,##0</c:formatCode>
                <c:ptCount val="5"/>
                <c:pt idx="1">
                  <c:v>24917</c:v>
                </c:pt>
                <c:pt idx="2">
                  <c:v>25143</c:v>
                </c:pt>
                <c:pt idx="3">
                  <c:v>25780</c:v>
                </c:pt>
                <c:pt idx="4">
                  <c:v>26149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A-4922-899F-1621BC7F8830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10.41'!$U$12:$Y$12</c:f>
              <c:numCache>
                <c:formatCode>#,##0</c:formatCode>
                <c:ptCount val="5"/>
                <c:pt idx="1">
                  <c:v>3278</c:v>
                </c:pt>
                <c:pt idx="2">
                  <c:v>3384</c:v>
                </c:pt>
                <c:pt idx="3">
                  <c:v>3459</c:v>
                </c:pt>
                <c:pt idx="4">
                  <c:v>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4A-4922-899F-1621BC7F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7.758363449487749E-3</c:v>
                </c:pt>
                <c:pt idx="1">
                  <c:v>7.7915188488445345E-3</c:v>
                </c:pt>
                <c:pt idx="2">
                  <c:v>3.8228175458373398E-2</c:v>
                </c:pt>
                <c:pt idx="3">
                  <c:v>5.172242299658499E-3</c:v>
                </c:pt>
                <c:pt idx="4">
                  <c:v>4.3334106959318323E-2</c:v>
                </c:pt>
                <c:pt idx="5">
                  <c:v>2.96740824243228E-2</c:v>
                </c:pt>
                <c:pt idx="6">
                  <c:v>8.1926991810616356E-2</c:v>
                </c:pt>
                <c:pt idx="7">
                  <c:v>8.1794370213189221E-2</c:v>
                </c:pt>
                <c:pt idx="8">
                  <c:v>2.5861211498292496E-2</c:v>
                </c:pt>
                <c:pt idx="9">
                  <c:v>2.0191638208282219E-2</c:v>
                </c:pt>
                <c:pt idx="10">
                  <c:v>3.6039919100825567E-2</c:v>
                </c:pt>
                <c:pt idx="11">
                  <c:v>1.9826928815357581E-2</c:v>
                </c:pt>
                <c:pt idx="12">
                  <c:v>0.10639567653592387</c:v>
                </c:pt>
                <c:pt idx="13">
                  <c:v>8.7563409701269856E-2</c:v>
                </c:pt>
                <c:pt idx="14">
                  <c:v>6.0442293027419512E-2</c:v>
                </c:pt>
                <c:pt idx="15">
                  <c:v>0.11004277046517025</c:v>
                </c:pt>
                <c:pt idx="16">
                  <c:v>0.15045920228109147</c:v>
                </c:pt>
                <c:pt idx="17">
                  <c:v>2.5065481913729652E-2</c:v>
                </c:pt>
                <c:pt idx="18">
                  <c:v>3.1530784788302776E-2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0D1-BE23-18F7121E36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0D1-BE23-18F7121E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8</c:v>
                </c:pt>
                <c:pt idx="1">
                  <c:v>186</c:v>
                </c:pt>
                <c:pt idx="2">
                  <c:v>657</c:v>
                </c:pt>
                <c:pt idx="3">
                  <c:v>1429</c:v>
                </c:pt>
                <c:pt idx="4">
                  <c:v>2107</c:v>
                </c:pt>
                <c:pt idx="5">
                  <c:v>1882</c:v>
                </c:pt>
                <c:pt idx="6">
                  <c:v>1579</c:v>
                </c:pt>
                <c:pt idx="7">
                  <c:v>1322</c:v>
                </c:pt>
                <c:pt idx="8">
                  <c:v>1299</c:v>
                </c:pt>
                <c:pt idx="9">
                  <c:v>1142</c:v>
                </c:pt>
                <c:pt idx="10">
                  <c:v>1099</c:v>
                </c:pt>
                <c:pt idx="11">
                  <c:v>893</c:v>
                </c:pt>
                <c:pt idx="12">
                  <c:v>514</c:v>
                </c:pt>
                <c:pt idx="13">
                  <c:v>275</c:v>
                </c:pt>
                <c:pt idx="14">
                  <c:v>109</c:v>
                </c:pt>
                <c:pt idx="15">
                  <c:v>36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0-4BBC-9A1A-6F80C48CFC4D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13</c:v>
                </c:pt>
                <c:pt idx="1">
                  <c:v>224</c:v>
                </c:pt>
                <c:pt idx="2">
                  <c:v>732</c:v>
                </c:pt>
                <c:pt idx="3">
                  <c:v>1581</c:v>
                </c:pt>
                <c:pt idx="4">
                  <c:v>2099</c:v>
                </c:pt>
                <c:pt idx="5">
                  <c:v>1760</c:v>
                </c:pt>
                <c:pt idx="6">
                  <c:v>1558</c:v>
                </c:pt>
                <c:pt idx="7">
                  <c:v>1300</c:v>
                </c:pt>
                <c:pt idx="8">
                  <c:v>1456</c:v>
                </c:pt>
                <c:pt idx="9">
                  <c:v>1341</c:v>
                </c:pt>
                <c:pt idx="10">
                  <c:v>1284</c:v>
                </c:pt>
                <c:pt idx="11">
                  <c:v>881</c:v>
                </c:pt>
                <c:pt idx="12">
                  <c:v>506</c:v>
                </c:pt>
                <c:pt idx="13">
                  <c:v>230</c:v>
                </c:pt>
                <c:pt idx="14">
                  <c:v>77</c:v>
                </c:pt>
                <c:pt idx="15">
                  <c:v>43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0-4BBC-9A1A-6F80C48C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1346</c:v>
                </c:pt>
                <c:pt idx="1">
                  <c:v>2844</c:v>
                </c:pt>
                <c:pt idx="2">
                  <c:v>1022</c:v>
                </c:pt>
                <c:pt idx="3">
                  <c:v>669</c:v>
                </c:pt>
                <c:pt idx="4">
                  <c:v>669</c:v>
                </c:pt>
                <c:pt idx="5">
                  <c:v>614</c:v>
                </c:pt>
                <c:pt idx="6">
                  <c:v>377</c:v>
                </c:pt>
                <c:pt idx="7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B-41C5-82D0-FAA1FA8E46C0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1013</c:v>
                </c:pt>
                <c:pt idx="1">
                  <c:v>3241</c:v>
                </c:pt>
                <c:pt idx="2">
                  <c:v>257</c:v>
                </c:pt>
                <c:pt idx="3">
                  <c:v>1237</c:v>
                </c:pt>
                <c:pt idx="4">
                  <c:v>1714</c:v>
                </c:pt>
                <c:pt idx="5">
                  <c:v>851</c:v>
                </c:pt>
                <c:pt idx="6">
                  <c:v>36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B-41C5-82D0-FAA1FA8E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10.41'!$U$8:$Y$8</c:f>
              <c:numCache>
                <c:formatCode>#,##0</c:formatCode>
                <c:ptCount val="5"/>
                <c:pt idx="1">
                  <c:v>40805</c:v>
                </c:pt>
                <c:pt idx="2">
                  <c:v>42364.35</c:v>
                </c:pt>
                <c:pt idx="3">
                  <c:v>43821</c:v>
                </c:pt>
                <c:pt idx="4">
                  <c:v>45864.47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B-415B-B4A3-153BC155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B-415B-B4A3-153BC155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10.41'!$V$4:$Z$4</c:f>
              <c:numCache>
                <c:formatCode>#,##0</c:formatCode>
                <c:ptCount val="5"/>
                <c:pt idx="0">
                  <c:v>28198</c:v>
                </c:pt>
                <c:pt idx="1">
                  <c:v>28527</c:v>
                </c:pt>
                <c:pt idx="2">
                  <c:v>29239</c:v>
                </c:pt>
                <c:pt idx="3">
                  <c:v>29695</c:v>
                </c:pt>
                <c:pt idx="4">
                  <c:v>30161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C-4E6C-8E6F-888F67895BE6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10.41'!$V$7:$Z$7</c:f>
              <c:numCache>
                <c:formatCode>#,##0</c:formatCode>
                <c:ptCount val="5"/>
                <c:pt idx="0">
                  <c:v>19926</c:v>
                </c:pt>
                <c:pt idx="1">
                  <c:v>20051</c:v>
                </c:pt>
                <c:pt idx="2">
                  <c:v>20435</c:v>
                </c:pt>
                <c:pt idx="3">
                  <c:v>20701</c:v>
                </c:pt>
                <c:pt idx="4">
                  <c:v>21113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C-4E6C-8E6F-888F67895BE6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10.41'!$V$11:$Z$11</c:f>
              <c:numCache>
                <c:formatCode>#,##0</c:formatCode>
                <c:ptCount val="5"/>
                <c:pt idx="0">
                  <c:v>24917</c:v>
                </c:pt>
                <c:pt idx="1">
                  <c:v>25143</c:v>
                </c:pt>
                <c:pt idx="2">
                  <c:v>25780</c:v>
                </c:pt>
                <c:pt idx="3">
                  <c:v>26149</c:v>
                </c:pt>
                <c:pt idx="4">
                  <c:v>26458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C-4E6C-8E6F-888F67895BE6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10.41'!$V$12:$Z$12</c:f>
              <c:numCache>
                <c:formatCode>#,##0</c:formatCode>
                <c:ptCount val="5"/>
                <c:pt idx="0">
                  <c:v>3278</c:v>
                </c:pt>
                <c:pt idx="1">
                  <c:v>3384</c:v>
                </c:pt>
                <c:pt idx="2">
                  <c:v>3459</c:v>
                </c:pt>
                <c:pt idx="3">
                  <c:v>3545</c:v>
                </c:pt>
                <c:pt idx="4">
                  <c:v>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C-4E6C-8E6F-888F6789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7.758363449487749E-3</c:v>
                </c:pt>
                <c:pt idx="1">
                  <c:v>7.7915188488445345E-3</c:v>
                </c:pt>
                <c:pt idx="2">
                  <c:v>3.8228175458373398E-2</c:v>
                </c:pt>
                <c:pt idx="3">
                  <c:v>5.172242299658499E-3</c:v>
                </c:pt>
                <c:pt idx="4">
                  <c:v>4.3334106959318323E-2</c:v>
                </c:pt>
                <c:pt idx="5">
                  <c:v>2.96740824243228E-2</c:v>
                </c:pt>
                <c:pt idx="6">
                  <c:v>8.1926991810616356E-2</c:v>
                </c:pt>
                <c:pt idx="7">
                  <c:v>8.1794370213189221E-2</c:v>
                </c:pt>
                <c:pt idx="8">
                  <c:v>2.5861211498292496E-2</c:v>
                </c:pt>
                <c:pt idx="9">
                  <c:v>2.0191638208282219E-2</c:v>
                </c:pt>
                <c:pt idx="10">
                  <c:v>3.6039919100825567E-2</c:v>
                </c:pt>
                <c:pt idx="11">
                  <c:v>1.9826928815357581E-2</c:v>
                </c:pt>
                <c:pt idx="12">
                  <c:v>0.10639567653592387</c:v>
                </c:pt>
                <c:pt idx="13">
                  <c:v>8.7563409701269856E-2</c:v>
                </c:pt>
                <c:pt idx="14">
                  <c:v>6.0442293027419512E-2</c:v>
                </c:pt>
                <c:pt idx="15">
                  <c:v>0.11004277046517025</c:v>
                </c:pt>
                <c:pt idx="16">
                  <c:v>0.15045920228109147</c:v>
                </c:pt>
                <c:pt idx="17">
                  <c:v>2.5065481913729652E-2</c:v>
                </c:pt>
                <c:pt idx="18">
                  <c:v>3.1530784788302776E-2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9-4761-B796-DBBDE849B2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9-4761-B796-DBBDE849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10.41'!$Z$44:$Z$60</c:f>
              <c:numCache>
                <c:formatCode>#,##0</c:formatCode>
                <c:ptCount val="17"/>
                <c:pt idx="0">
                  <c:v>17</c:v>
                </c:pt>
                <c:pt idx="1">
                  <c:v>194</c:v>
                </c:pt>
                <c:pt idx="2">
                  <c:v>561</c:v>
                </c:pt>
                <c:pt idx="3">
                  <c:v>1430</c:v>
                </c:pt>
                <c:pt idx="4">
                  <c:v>2239</c:v>
                </c:pt>
                <c:pt idx="5">
                  <c:v>1967</c:v>
                </c:pt>
                <c:pt idx="6">
                  <c:v>1643</c:v>
                </c:pt>
                <c:pt idx="7">
                  <c:v>1401</c:v>
                </c:pt>
                <c:pt idx="8">
                  <c:v>1325</c:v>
                </c:pt>
                <c:pt idx="9">
                  <c:v>1129</c:v>
                </c:pt>
                <c:pt idx="10">
                  <c:v>1105</c:v>
                </c:pt>
                <c:pt idx="11">
                  <c:v>895</c:v>
                </c:pt>
                <c:pt idx="12">
                  <c:v>523</c:v>
                </c:pt>
                <c:pt idx="13">
                  <c:v>285</c:v>
                </c:pt>
                <c:pt idx="14">
                  <c:v>117</c:v>
                </c:pt>
                <c:pt idx="15">
                  <c:v>42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B-45DC-AA81-16138C50E254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10.41'!$Z$63:$Z$79</c:f>
              <c:numCache>
                <c:formatCode>#,##0</c:formatCode>
                <c:ptCount val="17"/>
                <c:pt idx="0">
                  <c:v>15</c:v>
                </c:pt>
                <c:pt idx="1">
                  <c:v>226</c:v>
                </c:pt>
                <c:pt idx="2">
                  <c:v>727</c:v>
                </c:pt>
                <c:pt idx="3">
                  <c:v>1502</c:v>
                </c:pt>
                <c:pt idx="4">
                  <c:v>2216</c:v>
                </c:pt>
                <c:pt idx="5">
                  <c:v>1883</c:v>
                </c:pt>
                <c:pt idx="6">
                  <c:v>1586</c:v>
                </c:pt>
                <c:pt idx="7">
                  <c:v>1339</c:v>
                </c:pt>
                <c:pt idx="8">
                  <c:v>1337</c:v>
                </c:pt>
                <c:pt idx="9">
                  <c:v>1333</c:v>
                </c:pt>
                <c:pt idx="10">
                  <c:v>1248</c:v>
                </c:pt>
                <c:pt idx="11">
                  <c:v>905</c:v>
                </c:pt>
                <c:pt idx="12">
                  <c:v>533</c:v>
                </c:pt>
                <c:pt idx="13">
                  <c:v>208</c:v>
                </c:pt>
                <c:pt idx="14">
                  <c:v>84</c:v>
                </c:pt>
                <c:pt idx="15">
                  <c:v>44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B-45DC-AA81-16138C50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10.41'!$Z$83:$Z$90</c:f>
              <c:numCache>
                <c:formatCode>#,##0</c:formatCode>
                <c:ptCount val="8"/>
                <c:pt idx="0">
                  <c:v>1462</c:v>
                </c:pt>
                <c:pt idx="1">
                  <c:v>2931</c:v>
                </c:pt>
                <c:pt idx="2">
                  <c:v>1024</c:v>
                </c:pt>
                <c:pt idx="3">
                  <c:v>709</c:v>
                </c:pt>
                <c:pt idx="4">
                  <c:v>671</c:v>
                </c:pt>
                <c:pt idx="5">
                  <c:v>639</c:v>
                </c:pt>
                <c:pt idx="6">
                  <c:v>367</c:v>
                </c:pt>
                <c:pt idx="7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C-4E19-80A1-6294F48231EC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10.41'!$Z$93:$Z$100</c:f>
              <c:numCache>
                <c:formatCode>#,##0</c:formatCode>
                <c:ptCount val="8"/>
                <c:pt idx="0">
                  <c:v>1009</c:v>
                </c:pt>
                <c:pt idx="1">
                  <c:v>3296</c:v>
                </c:pt>
                <c:pt idx="2">
                  <c:v>276</c:v>
                </c:pt>
                <c:pt idx="3">
                  <c:v>1249</c:v>
                </c:pt>
                <c:pt idx="4">
                  <c:v>1704</c:v>
                </c:pt>
                <c:pt idx="5">
                  <c:v>857</c:v>
                </c:pt>
                <c:pt idx="6">
                  <c:v>45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C-4E19-80A1-6294F482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10.5'!$U$4:$Y$4</c:f>
              <c:numCache>
                <c:formatCode>#,##0</c:formatCode>
                <c:ptCount val="5"/>
                <c:pt idx="1">
                  <c:v>260</c:v>
                </c:pt>
                <c:pt idx="2">
                  <c:v>297</c:v>
                </c:pt>
                <c:pt idx="3">
                  <c:v>391</c:v>
                </c:pt>
                <c:pt idx="4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6-487F-9730-D4D11970640B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10.5'!$U$7:$Y$7</c:f>
              <c:numCache>
                <c:formatCode>#,##0</c:formatCode>
                <c:ptCount val="5"/>
                <c:pt idx="1">
                  <c:v>175</c:v>
                </c:pt>
                <c:pt idx="2">
                  <c:v>187</c:v>
                </c:pt>
                <c:pt idx="3">
                  <c:v>246</c:v>
                </c:pt>
                <c:pt idx="4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6-487F-9730-D4D11970640B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10.5'!$U$11:$Y$11</c:f>
              <c:numCache>
                <c:formatCode>#,##0</c:formatCode>
                <c:ptCount val="5"/>
                <c:pt idx="1">
                  <c:v>256</c:v>
                </c:pt>
                <c:pt idx="2">
                  <c:v>295</c:v>
                </c:pt>
                <c:pt idx="3">
                  <c:v>388</c:v>
                </c:pt>
                <c:pt idx="4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6-487F-9730-D4D11970640B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10.5'!$U$12:$Y$12</c:f>
              <c:numCache>
                <c:formatCode>#,##0</c:formatCode>
                <c:ptCount val="5"/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A6-487F-9730-D4D119706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10.41'!$V$8:$Z$8</c:f>
              <c:numCache>
                <c:formatCode>#,##0</c:formatCode>
                <c:ptCount val="5"/>
                <c:pt idx="0">
                  <c:v>40805</c:v>
                </c:pt>
                <c:pt idx="1">
                  <c:v>42364.35</c:v>
                </c:pt>
                <c:pt idx="2">
                  <c:v>43821</c:v>
                </c:pt>
                <c:pt idx="3">
                  <c:v>45864.47</c:v>
                </c:pt>
                <c:pt idx="4">
                  <c:v>45073.26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2-42F4-9AE6-1EF7C3217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2-42F4-9AE6-1EF7C321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10.42'!$U$4:$Y$4</c:f>
              <c:numCache>
                <c:formatCode>#,##0</c:formatCode>
                <c:ptCount val="5"/>
                <c:pt idx="1">
                  <c:v>115753</c:v>
                </c:pt>
                <c:pt idx="2">
                  <c:v>118734</c:v>
                </c:pt>
                <c:pt idx="3">
                  <c:v>122798</c:v>
                </c:pt>
                <c:pt idx="4">
                  <c:v>123767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0-4C72-8282-8858307A66E6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10.42'!$U$7:$Y$7</c:f>
              <c:numCache>
                <c:formatCode>#,##0</c:formatCode>
                <c:ptCount val="5"/>
                <c:pt idx="1">
                  <c:v>87300</c:v>
                </c:pt>
                <c:pt idx="2">
                  <c:v>88334</c:v>
                </c:pt>
                <c:pt idx="3">
                  <c:v>90224</c:v>
                </c:pt>
                <c:pt idx="4">
                  <c:v>91126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0-4C72-8282-8858307A66E6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10.42'!$U$11:$Y$11</c:f>
              <c:numCache>
                <c:formatCode>#,##0</c:formatCode>
                <c:ptCount val="5"/>
                <c:pt idx="1">
                  <c:v>104006</c:v>
                </c:pt>
                <c:pt idx="2">
                  <c:v>106713</c:v>
                </c:pt>
                <c:pt idx="3">
                  <c:v>110546</c:v>
                </c:pt>
                <c:pt idx="4">
                  <c:v>111434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0-4C72-8282-8858307A66E6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10.42'!$U$12:$Y$12</c:f>
              <c:numCache>
                <c:formatCode>#,##0</c:formatCode>
                <c:ptCount val="5"/>
                <c:pt idx="1">
                  <c:v>11747</c:v>
                </c:pt>
                <c:pt idx="2">
                  <c:v>12021</c:v>
                </c:pt>
                <c:pt idx="3">
                  <c:v>12252</c:v>
                </c:pt>
                <c:pt idx="4">
                  <c:v>12334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0-4C72-8282-8858307A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1.3098522967050804E-2</c:v>
                </c:pt>
                <c:pt idx="1">
                  <c:v>8.0425255640318126E-3</c:v>
                </c:pt>
                <c:pt idx="2">
                  <c:v>6.7383541632851804E-2</c:v>
                </c:pt>
                <c:pt idx="3">
                  <c:v>6.2652166856029864E-3</c:v>
                </c:pt>
                <c:pt idx="4">
                  <c:v>8.6739165719850672E-2</c:v>
                </c:pt>
                <c:pt idx="5">
                  <c:v>3.0538873559487097E-2</c:v>
                </c:pt>
                <c:pt idx="6">
                  <c:v>0.10759616945301087</c:v>
                </c:pt>
                <c:pt idx="7">
                  <c:v>6.3066060704431104E-2</c:v>
                </c:pt>
                <c:pt idx="8">
                  <c:v>3.1618243791592275E-2</c:v>
                </c:pt>
                <c:pt idx="9">
                  <c:v>9.7630254828761573E-3</c:v>
                </c:pt>
                <c:pt idx="10">
                  <c:v>3.5749066709949685E-2</c:v>
                </c:pt>
                <c:pt idx="11">
                  <c:v>1.4104853108261645E-2</c:v>
                </c:pt>
                <c:pt idx="12">
                  <c:v>5.5916247362441163E-2</c:v>
                </c:pt>
                <c:pt idx="13">
                  <c:v>8.8021425093329012E-2</c:v>
                </c:pt>
                <c:pt idx="14">
                  <c:v>5.7831520857003736E-2</c:v>
                </c:pt>
                <c:pt idx="15">
                  <c:v>8.0409024509008276E-2</c:v>
                </c:pt>
                <c:pt idx="16">
                  <c:v>0.15262132770654113</c:v>
                </c:pt>
                <c:pt idx="17">
                  <c:v>1.6482713845155008E-2</c:v>
                </c:pt>
                <c:pt idx="18">
                  <c:v>4.2079207920792082E-2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0-43FB-A9D7-738C4D6093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0-43FB-A9D7-738C4D60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37</c:v>
                </c:pt>
                <c:pt idx="1">
                  <c:v>1125</c:v>
                </c:pt>
                <c:pt idx="2">
                  <c:v>3515</c:v>
                </c:pt>
                <c:pt idx="3">
                  <c:v>5577</c:v>
                </c:pt>
                <c:pt idx="4">
                  <c:v>7019</c:v>
                </c:pt>
                <c:pt idx="5">
                  <c:v>7142</c:v>
                </c:pt>
                <c:pt idx="6">
                  <c:v>6777</c:v>
                </c:pt>
                <c:pt idx="7">
                  <c:v>6177</c:v>
                </c:pt>
                <c:pt idx="8">
                  <c:v>6431</c:v>
                </c:pt>
                <c:pt idx="9">
                  <c:v>5860</c:v>
                </c:pt>
                <c:pt idx="10">
                  <c:v>5376</c:v>
                </c:pt>
                <c:pt idx="11">
                  <c:v>4085</c:v>
                </c:pt>
                <c:pt idx="12">
                  <c:v>2056</c:v>
                </c:pt>
                <c:pt idx="13">
                  <c:v>756</c:v>
                </c:pt>
                <c:pt idx="14">
                  <c:v>219</c:v>
                </c:pt>
                <c:pt idx="15">
                  <c:v>90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E99-8957-A0A618400B8E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53</c:v>
                </c:pt>
                <c:pt idx="1">
                  <c:v>1391</c:v>
                </c:pt>
                <c:pt idx="2">
                  <c:v>3967</c:v>
                </c:pt>
                <c:pt idx="3">
                  <c:v>5998</c:v>
                </c:pt>
                <c:pt idx="4">
                  <c:v>6725</c:v>
                </c:pt>
                <c:pt idx="5">
                  <c:v>6348</c:v>
                </c:pt>
                <c:pt idx="6">
                  <c:v>6217</c:v>
                </c:pt>
                <c:pt idx="7">
                  <c:v>6053</c:v>
                </c:pt>
                <c:pt idx="8">
                  <c:v>6359</c:v>
                </c:pt>
                <c:pt idx="9">
                  <c:v>6168</c:v>
                </c:pt>
                <c:pt idx="10">
                  <c:v>5531</c:v>
                </c:pt>
                <c:pt idx="11">
                  <c:v>4020</c:v>
                </c:pt>
                <c:pt idx="12">
                  <c:v>1730</c:v>
                </c:pt>
                <c:pt idx="13">
                  <c:v>557</c:v>
                </c:pt>
                <c:pt idx="14">
                  <c:v>174</c:v>
                </c:pt>
                <c:pt idx="15">
                  <c:v>86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E99-8957-A0A618400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4825</c:v>
                </c:pt>
                <c:pt idx="1">
                  <c:v>5237</c:v>
                </c:pt>
                <c:pt idx="2">
                  <c:v>9941</c:v>
                </c:pt>
                <c:pt idx="3">
                  <c:v>3297</c:v>
                </c:pt>
                <c:pt idx="4">
                  <c:v>2468</c:v>
                </c:pt>
                <c:pt idx="5">
                  <c:v>2779</c:v>
                </c:pt>
                <c:pt idx="6">
                  <c:v>3963</c:v>
                </c:pt>
                <c:pt idx="7">
                  <c:v>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CC9-B081-31DE8A92B741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3668</c:v>
                </c:pt>
                <c:pt idx="1">
                  <c:v>8186</c:v>
                </c:pt>
                <c:pt idx="2">
                  <c:v>1727</c:v>
                </c:pt>
                <c:pt idx="3">
                  <c:v>8779</c:v>
                </c:pt>
                <c:pt idx="4">
                  <c:v>8529</c:v>
                </c:pt>
                <c:pt idx="5">
                  <c:v>5146</c:v>
                </c:pt>
                <c:pt idx="6">
                  <c:v>334</c:v>
                </c:pt>
                <c:pt idx="7">
                  <c:v>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CC9-B081-31DE8A92B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10.42'!$U$8:$Y$8</c:f>
              <c:numCache>
                <c:formatCode>#,##0</c:formatCode>
                <c:ptCount val="5"/>
                <c:pt idx="1">
                  <c:v>42425.42</c:v>
                </c:pt>
                <c:pt idx="2">
                  <c:v>42961.47</c:v>
                </c:pt>
                <c:pt idx="3">
                  <c:v>44401.42</c:v>
                </c:pt>
                <c:pt idx="4">
                  <c:v>45657.5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3-4849-8968-122B1C938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3-4849-8968-122B1C938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10.42'!$V$4:$Z$4</c:f>
              <c:numCache>
                <c:formatCode>#,##0</c:formatCode>
                <c:ptCount val="5"/>
                <c:pt idx="0">
                  <c:v>115753</c:v>
                </c:pt>
                <c:pt idx="1">
                  <c:v>118734</c:v>
                </c:pt>
                <c:pt idx="2">
                  <c:v>122798</c:v>
                </c:pt>
                <c:pt idx="3">
                  <c:v>123767</c:v>
                </c:pt>
                <c:pt idx="4">
                  <c:v>123221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CBF-9808-4631F0F53FEF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10.42'!$V$7:$Z$7</c:f>
              <c:numCache>
                <c:formatCode>#,##0</c:formatCode>
                <c:ptCount val="5"/>
                <c:pt idx="0">
                  <c:v>87300</c:v>
                </c:pt>
                <c:pt idx="1">
                  <c:v>88334</c:v>
                </c:pt>
                <c:pt idx="2">
                  <c:v>90224</c:v>
                </c:pt>
                <c:pt idx="3">
                  <c:v>91126</c:v>
                </c:pt>
                <c:pt idx="4">
                  <c:v>91902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1-4CBF-9808-4631F0F53FEF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10.42'!$V$11:$Z$11</c:f>
              <c:numCache>
                <c:formatCode>#,##0</c:formatCode>
                <c:ptCount val="5"/>
                <c:pt idx="0">
                  <c:v>104006</c:v>
                </c:pt>
                <c:pt idx="1">
                  <c:v>106713</c:v>
                </c:pt>
                <c:pt idx="2">
                  <c:v>110546</c:v>
                </c:pt>
                <c:pt idx="3">
                  <c:v>111434</c:v>
                </c:pt>
                <c:pt idx="4">
                  <c:v>110519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1-4CBF-9808-4631F0F53FEF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10.42'!$V$12:$Z$12</c:f>
              <c:numCache>
                <c:formatCode>#,##0</c:formatCode>
                <c:ptCount val="5"/>
                <c:pt idx="0">
                  <c:v>11747</c:v>
                </c:pt>
                <c:pt idx="1">
                  <c:v>12021</c:v>
                </c:pt>
                <c:pt idx="2">
                  <c:v>12252</c:v>
                </c:pt>
                <c:pt idx="3">
                  <c:v>12334</c:v>
                </c:pt>
                <c:pt idx="4">
                  <c:v>12707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1-4CBF-9808-4631F0F5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1.3098522967050804E-2</c:v>
                </c:pt>
                <c:pt idx="1">
                  <c:v>8.0425255640318126E-3</c:v>
                </c:pt>
                <c:pt idx="2">
                  <c:v>6.7383541632851804E-2</c:v>
                </c:pt>
                <c:pt idx="3">
                  <c:v>6.2652166856029864E-3</c:v>
                </c:pt>
                <c:pt idx="4">
                  <c:v>8.6739165719850672E-2</c:v>
                </c:pt>
                <c:pt idx="5">
                  <c:v>3.0538873559487097E-2</c:v>
                </c:pt>
                <c:pt idx="6">
                  <c:v>0.10759616945301087</c:v>
                </c:pt>
                <c:pt idx="7">
                  <c:v>6.3066060704431104E-2</c:v>
                </c:pt>
                <c:pt idx="8">
                  <c:v>3.1618243791592275E-2</c:v>
                </c:pt>
                <c:pt idx="9">
                  <c:v>9.7630254828761573E-3</c:v>
                </c:pt>
                <c:pt idx="10">
                  <c:v>3.5749066709949685E-2</c:v>
                </c:pt>
                <c:pt idx="11">
                  <c:v>1.4104853108261645E-2</c:v>
                </c:pt>
                <c:pt idx="12">
                  <c:v>5.5916247362441163E-2</c:v>
                </c:pt>
                <c:pt idx="13">
                  <c:v>8.8021425093329012E-2</c:v>
                </c:pt>
                <c:pt idx="14">
                  <c:v>5.7831520857003736E-2</c:v>
                </c:pt>
                <c:pt idx="15">
                  <c:v>8.0409024509008276E-2</c:v>
                </c:pt>
                <c:pt idx="16">
                  <c:v>0.15262132770654113</c:v>
                </c:pt>
                <c:pt idx="17">
                  <c:v>1.6482713845155008E-2</c:v>
                </c:pt>
                <c:pt idx="18">
                  <c:v>4.2079207920792082E-2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E-41ED-9C5B-D469B5643F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E-41ED-9C5B-D469B564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10.42'!$Z$44:$Z$60</c:f>
              <c:numCache>
                <c:formatCode>#,##0</c:formatCode>
                <c:ptCount val="17"/>
                <c:pt idx="0">
                  <c:v>52</c:v>
                </c:pt>
                <c:pt idx="1">
                  <c:v>1137</c:v>
                </c:pt>
                <c:pt idx="2">
                  <c:v>3306</c:v>
                </c:pt>
                <c:pt idx="3">
                  <c:v>5309</c:v>
                </c:pt>
                <c:pt idx="4">
                  <c:v>7013</c:v>
                </c:pt>
                <c:pt idx="5">
                  <c:v>7060</c:v>
                </c:pt>
                <c:pt idx="6">
                  <c:v>7034</c:v>
                </c:pt>
                <c:pt idx="7">
                  <c:v>5931</c:v>
                </c:pt>
                <c:pt idx="8">
                  <c:v>6572</c:v>
                </c:pt>
                <c:pt idx="9">
                  <c:v>5757</c:v>
                </c:pt>
                <c:pt idx="10">
                  <c:v>5401</c:v>
                </c:pt>
                <c:pt idx="11">
                  <c:v>4151</c:v>
                </c:pt>
                <c:pt idx="12">
                  <c:v>2031</c:v>
                </c:pt>
                <c:pt idx="13">
                  <c:v>748</c:v>
                </c:pt>
                <c:pt idx="14">
                  <c:v>271</c:v>
                </c:pt>
                <c:pt idx="15">
                  <c:v>90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F-499A-A3DF-536DAA6AD969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10.42'!$Z$63:$Z$79</c:f>
              <c:numCache>
                <c:formatCode>#,##0</c:formatCode>
                <c:ptCount val="17"/>
                <c:pt idx="0">
                  <c:v>48</c:v>
                </c:pt>
                <c:pt idx="1">
                  <c:v>1477</c:v>
                </c:pt>
                <c:pt idx="2">
                  <c:v>3806</c:v>
                </c:pt>
                <c:pt idx="3">
                  <c:v>5855</c:v>
                </c:pt>
                <c:pt idx="4">
                  <c:v>6695</c:v>
                </c:pt>
                <c:pt idx="5">
                  <c:v>6348</c:v>
                </c:pt>
                <c:pt idx="6">
                  <c:v>6355</c:v>
                </c:pt>
                <c:pt idx="7">
                  <c:v>5990</c:v>
                </c:pt>
                <c:pt idx="8">
                  <c:v>6270</c:v>
                </c:pt>
                <c:pt idx="9">
                  <c:v>6129</c:v>
                </c:pt>
                <c:pt idx="10">
                  <c:v>5471</c:v>
                </c:pt>
                <c:pt idx="11">
                  <c:v>4100</c:v>
                </c:pt>
                <c:pt idx="12">
                  <c:v>1802</c:v>
                </c:pt>
                <c:pt idx="13">
                  <c:v>598</c:v>
                </c:pt>
                <c:pt idx="14">
                  <c:v>182</c:v>
                </c:pt>
                <c:pt idx="15">
                  <c:v>97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F-499A-A3DF-536DAA6AD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10.42'!$Z$83:$Z$90</c:f>
              <c:numCache>
                <c:formatCode>#,##0</c:formatCode>
                <c:ptCount val="8"/>
                <c:pt idx="0">
                  <c:v>4911</c:v>
                </c:pt>
                <c:pt idx="1">
                  <c:v>5315</c:v>
                </c:pt>
                <c:pt idx="2">
                  <c:v>9864</c:v>
                </c:pt>
                <c:pt idx="3">
                  <c:v>3365</c:v>
                </c:pt>
                <c:pt idx="4">
                  <c:v>2415</c:v>
                </c:pt>
                <c:pt idx="5">
                  <c:v>2898</c:v>
                </c:pt>
                <c:pt idx="6">
                  <c:v>3930</c:v>
                </c:pt>
                <c:pt idx="7">
                  <c:v>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0-4118-B80C-EA8CAF9BDAE3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10.42'!$Z$93:$Z$100</c:f>
              <c:numCache>
                <c:formatCode>#,##0</c:formatCode>
                <c:ptCount val="8"/>
                <c:pt idx="0">
                  <c:v>3752</c:v>
                </c:pt>
                <c:pt idx="1">
                  <c:v>8376</c:v>
                </c:pt>
                <c:pt idx="2">
                  <c:v>1761</c:v>
                </c:pt>
                <c:pt idx="3">
                  <c:v>9013</c:v>
                </c:pt>
                <c:pt idx="4">
                  <c:v>8526</c:v>
                </c:pt>
                <c:pt idx="5">
                  <c:v>5214</c:v>
                </c:pt>
                <c:pt idx="6">
                  <c:v>355</c:v>
                </c:pt>
                <c:pt idx="7">
                  <c:v>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0-4118-B80C-EA8CAF9B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1.06951871657754E-2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2.6737967914438502E-2</c:v>
                </c:pt>
                <c:pt idx="5">
                  <c:v>1.2477718360071301E-2</c:v>
                </c:pt>
                <c:pt idx="6">
                  <c:v>3.5650623885918005E-2</c:v>
                </c:pt>
                <c:pt idx="7">
                  <c:v>1.7825311942959002E-2</c:v>
                </c:pt>
                <c:pt idx="8">
                  <c:v>0</c:v>
                </c:pt>
                <c:pt idx="9">
                  <c:v>0</c:v>
                </c:pt>
                <c:pt idx="10">
                  <c:v>0.11942959001782531</c:v>
                </c:pt>
                <c:pt idx="11">
                  <c:v>1.06951871657754E-2</c:v>
                </c:pt>
                <c:pt idx="12">
                  <c:v>8.9126559714795012E-3</c:v>
                </c:pt>
                <c:pt idx="13">
                  <c:v>1.9607843137254902E-2</c:v>
                </c:pt>
                <c:pt idx="14">
                  <c:v>2.4955436720142603E-2</c:v>
                </c:pt>
                <c:pt idx="15">
                  <c:v>0.27094474153297682</c:v>
                </c:pt>
                <c:pt idx="16">
                  <c:v>0.21746880570409982</c:v>
                </c:pt>
                <c:pt idx="17">
                  <c:v>1.7825311942959002E-2</c:v>
                </c:pt>
                <c:pt idx="18">
                  <c:v>0.20320855614973263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7-455D-B740-6DE9676C78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7-455D-B740-6DE9676C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10.42'!$V$8:$Z$8</c:f>
              <c:numCache>
                <c:formatCode>#,##0</c:formatCode>
                <c:ptCount val="5"/>
                <c:pt idx="0">
                  <c:v>42425.42</c:v>
                </c:pt>
                <c:pt idx="1">
                  <c:v>42961.47</c:v>
                </c:pt>
                <c:pt idx="2">
                  <c:v>44401.42</c:v>
                </c:pt>
                <c:pt idx="3">
                  <c:v>45657.5</c:v>
                </c:pt>
                <c:pt idx="4">
                  <c:v>46011.03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2-428E-9659-7CD6F78FC3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2-428E-9659-7CD6F78F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10.43'!$U$4:$Y$4</c:f>
              <c:numCache>
                <c:formatCode>#,##0</c:formatCode>
                <c:ptCount val="5"/>
                <c:pt idx="1">
                  <c:v>587</c:v>
                </c:pt>
                <c:pt idx="2">
                  <c:v>740</c:v>
                </c:pt>
                <c:pt idx="3">
                  <c:v>910</c:v>
                </c:pt>
                <c:pt idx="4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B-46CD-B41A-C427A33836F8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10.43'!$U$7:$Y$7</c:f>
              <c:numCache>
                <c:formatCode>#,##0</c:formatCode>
                <c:ptCount val="5"/>
                <c:pt idx="1">
                  <c:v>354</c:v>
                </c:pt>
                <c:pt idx="2">
                  <c:v>424</c:v>
                </c:pt>
                <c:pt idx="3">
                  <c:v>506</c:v>
                </c:pt>
                <c:pt idx="4">
                  <c:v>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B-46CD-B41A-C427A33836F8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10.43'!$U$11:$Y$11</c:f>
              <c:numCache>
                <c:formatCode>#,##0</c:formatCode>
                <c:ptCount val="5"/>
                <c:pt idx="1">
                  <c:v>438</c:v>
                </c:pt>
                <c:pt idx="2">
                  <c:v>556</c:v>
                </c:pt>
                <c:pt idx="3">
                  <c:v>682</c:v>
                </c:pt>
                <c:pt idx="4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B-46CD-B41A-C427A33836F8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10.43'!$U$12:$Y$12</c:f>
              <c:numCache>
                <c:formatCode>#,##0</c:formatCode>
                <c:ptCount val="5"/>
                <c:pt idx="1">
                  <c:v>147</c:v>
                </c:pt>
                <c:pt idx="2">
                  <c:v>184</c:v>
                </c:pt>
                <c:pt idx="3">
                  <c:v>225</c:v>
                </c:pt>
                <c:pt idx="4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B-46CD-B41A-C427A338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0.30415263748597082</c:v>
                </c:pt>
                <c:pt idx="1">
                  <c:v>1.7957351290684626E-2</c:v>
                </c:pt>
                <c:pt idx="2">
                  <c:v>3.5914702581369251E-2</c:v>
                </c:pt>
                <c:pt idx="3">
                  <c:v>6.7340067340067337E-3</c:v>
                </c:pt>
                <c:pt idx="4">
                  <c:v>4.6015712682379348E-2</c:v>
                </c:pt>
                <c:pt idx="5">
                  <c:v>2.3569023569023569E-2</c:v>
                </c:pt>
                <c:pt idx="6">
                  <c:v>4.7138047138047139E-2</c:v>
                </c:pt>
                <c:pt idx="7">
                  <c:v>2.2446689113355778E-2</c:v>
                </c:pt>
                <c:pt idx="8">
                  <c:v>1.5712682379349047E-2</c:v>
                </c:pt>
                <c:pt idx="9">
                  <c:v>0</c:v>
                </c:pt>
                <c:pt idx="10">
                  <c:v>8.9786756453423128E-3</c:v>
                </c:pt>
                <c:pt idx="11">
                  <c:v>1.6835016835016835E-2</c:v>
                </c:pt>
                <c:pt idx="12">
                  <c:v>5.6116722783389446E-3</c:v>
                </c:pt>
                <c:pt idx="13">
                  <c:v>3.3670033670033669E-2</c:v>
                </c:pt>
                <c:pt idx="14">
                  <c:v>3.8159371492704826E-2</c:v>
                </c:pt>
                <c:pt idx="15">
                  <c:v>7.2951739618406286E-2</c:v>
                </c:pt>
                <c:pt idx="16">
                  <c:v>0.10213243546576879</c:v>
                </c:pt>
                <c:pt idx="17">
                  <c:v>8.9786756453423128E-3</c:v>
                </c:pt>
                <c:pt idx="18">
                  <c:v>2.1324354657687991E-2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3-4DEC-A2B3-4F23ADD853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3-4DEC-A2B3-4F23ADD8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31</c:v>
                </c:pt>
                <c:pt idx="3">
                  <c:v>46</c:v>
                </c:pt>
                <c:pt idx="4">
                  <c:v>22</c:v>
                </c:pt>
                <c:pt idx="5">
                  <c:v>51</c:v>
                </c:pt>
                <c:pt idx="6">
                  <c:v>64</c:v>
                </c:pt>
                <c:pt idx="7">
                  <c:v>23</c:v>
                </c:pt>
                <c:pt idx="8">
                  <c:v>27</c:v>
                </c:pt>
                <c:pt idx="9">
                  <c:v>27</c:v>
                </c:pt>
                <c:pt idx="10">
                  <c:v>65</c:v>
                </c:pt>
                <c:pt idx="11">
                  <c:v>56</c:v>
                </c:pt>
                <c:pt idx="12">
                  <c:v>17</c:v>
                </c:pt>
                <c:pt idx="13">
                  <c:v>10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6-4D20-A045-A0E8CCB97D25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14</c:v>
                </c:pt>
                <c:pt idx="3">
                  <c:v>38</c:v>
                </c:pt>
                <c:pt idx="4">
                  <c:v>28</c:v>
                </c:pt>
                <c:pt idx="5">
                  <c:v>45</c:v>
                </c:pt>
                <c:pt idx="6">
                  <c:v>33</c:v>
                </c:pt>
                <c:pt idx="7">
                  <c:v>16</c:v>
                </c:pt>
                <c:pt idx="8">
                  <c:v>28</c:v>
                </c:pt>
                <c:pt idx="9">
                  <c:v>49</c:v>
                </c:pt>
                <c:pt idx="10">
                  <c:v>35</c:v>
                </c:pt>
                <c:pt idx="11">
                  <c:v>31</c:v>
                </c:pt>
                <c:pt idx="12">
                  <c:v>21</c:v>
                </c:pt>
                <c:pt idx="13">
                  <c:v>8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D20-A045-A0E8CCB97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15</c:v>
                </c:pt>
                <c:pt idx="1">
                  <c:v>18</c:v>
                </c:pt>
                <c:pt idx="2">
                  <c:v>44</c:v>
                </c:pt>
                <c:pt idx="3">
                  <c:v>9</c:v>
                </c:pt>
                <c:pt idx="4">
                  <c:v>0</c:v>
                </c:pt>
                <c:pt idx="5">
                  <c:v>5</c:v>
                </c:pt>
                <c:pt idx="6">
                  <c:v>12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C-4062-85BA-378045959FF2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13</c:v>
                </c:pt>
                <c:pt idx="1">
                  <c:v>60</c:v>
                </c:pt>
                <c:pt idx="2">
                  <c:v>6</c:v>
                </c:pt>
                <c:pt idx="3">
                  <c:v>33</c:v>
                </c:pt>
                <c:pt idx="4">
                  <c:v>21</c:v>
                </c:pt>
                <c:pt idx="5">
                  <c:v>14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C-4062-85BA-378045959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10.43'!$U$8:$Y$8</c:f>
              <c:numCache>
                <c:formatCode>#,##0</c:formatCode>
                <c:ptCount val="5"/>
                <c:pt idx="1">
                  <c:v>20180.5</c:v>
                </c:pt>
                <c:pt idx="2">
                  <c:v>23480.07</c:v>
                </c:pt>
                <c:pt idx="3">
                  <c:v>25079</c:v>
                </c:pt>
                <c:pt idx="4">
                  <c:v>21757.63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1F6-893E-26A20F24E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F-41F6-893E-26A20F24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10.43'!$V$4:$Z$4</c:f>
              <c:numCache>
                <c:formatCode>#,##0</c:formatCode>
                <c:ptCount val="5"/>
                <c:pt idx="0">
                  <c:v>587</c:v>
                </c:pt>
                <c:pt idx="1">
                  <c:v>740</c:v>
                </c:pt>
                <c:pt idx="2">
                  <c:v>910</c:v>
                </c:pt>
                <c:pt idx="3">
                  <c:v>836</c:v>
                </c:pt>
                <c:pt idx="4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4-41DB-BBC1-8B9E1D590B11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10.43'!$V$7:$Z$7</c:f>
              <c:numCache>
                <c:formatCode>#,##0</c:formatCode>
                <c:ptCount val="5"/>
                <c:pt idx="0">
                  <c:v>354</c:v>
                </c:pt>
                <c:pt idx="1">
                  <c:v>424</c:v>
                </c:pt>
                <c:pt idx="2">
                  <c:v>506</c:v>
                </c:pt>
                <c:pt idx="3">
                  <c:v>451</c:v>
                </c:pt>
                <c:pt idx="4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4-41DB-BBC1-8B9E1D590B11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10.43'!$V$11:$Z$11</c:f>
              <c:numCache>
                <c:formatCode>#,##0</c:formatCode>
                <c:ptCount val="5"/>
                <c:pt idx="0">
                  <c:v>438</c:v>
                </c:pt>
                <c:pt idx="1">
                  <c:v>556</c:v>
                </c:pt>
                <c:pt idx="2">
                  <c:v>682</c:v>
                </c:pt>
                <c:pt idx="3">
                  <c:v>637</c:v>
                </c:pt>
                <c:pt idx="4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4-41DB-BBC1-8B9E1D590B11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10.43'!$V$12:$Z$12</c:f>
              <c:numCache>
                <c:formatCode>#,##0</c:formatCode>
                <c:ptCount val="5"/>
                <c:pt idx="0">
                  <c:v>147</c:v>
                </c:pt>
                <c:pt idx="1">
                  <c:v>184</c:v>
                </c:pt>
                <c:pt idx="2">
                  <c:v>225</c:v>
                </c:pt>
                <c:pt idx="3">
                  <c:v>200</c:v>
                </c:pt>
                <c:pt idx="4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4-41DB-BBC1-8B9E1D59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0.30415263748597082</c:v>
                </c:pt>
                <c:pt idx="1">
                  <c:v>1.7957351290684626E-2</c:v>
                </c:pt>
                <c:pt idx="2">
                  <c:v>3.5914702581369251E-2</c:v>
                </c:pt>
                <c:pt idx="3">
                  <c:v>6.7340067340067337E-3</c:v>
                </c:pt>
                <c:pt idx="4">
                  <c:v>4.6015712682379348E-2</c:v>
                </c:pt>
                <c:pt idx="5">
                  <c:v>2.3569023569023569E-2</c:v>
                </c:pt>
                <c:pt idx="6">
                  <c:v>4.7138047138047139E-2</c:v>
                </c:pt>
                <c:pt idx="7">
                  <c:v>2.2446689113355778E-2</c:v>
                </c:pt>
                <c:pt idx="8">
                  <c:v>1.5712682379349047E-2</c:v>
                </c:pt>
                <c:pt idx="9">
                  <c:v>0</c:v>
                </c:pt>
                <c:pt idx="10">
                  <c:v>8.9786756453423128E-3</c:v>
                </c:pt>
                <c:pt idx="11">
                  <c:v>1.6835016835016835E-2</c:v>
                </c:pt>
                <c:pt idx="12">
                  <c:v>5.6116722783389446E-3</c:v>
                </c:pt>
                <c:pt idx="13">
                  <c:v>3.3670033670033669E-2</c:v>
                </c:pt>
                <c:pt idx="14">
                  <c:v>3.8159371492704826E-2</c:v>
                </c:pt>
                <c:pt idx="15">
                  <c:v>7.2951739618406286E-2</c:v>
                </c:pt>
                <c:pt idx="16">
                  <c:v>0.10213243546576879</c:v>
                </c:pt>
                <c:pt idx="17">
                  <c:v>8.9786756453423128E-3</c:v>
                </c:pt>
                <c:pt idx="18">
                  <c:v>2.1324354657687991E-2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4-488D-A962-93E748E7C5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4-488D-A962-93E748E7C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27</c:v>
                </c:pt>
                <c:pt idx="3">
                  <c:v>31</c:v>
                </c:pt>
                <c:pt idx="4">
                  <c:v>44</c:v>
                </c:pt>
                <c:pt idx="5">
                  <c:v>48</c:v>
                </c:pt>
                <c:pt idx="6">
                  <c:v>59</c:v>
                </c:pt>
                <c:pt idx="7">
                  <c:v>57</c:v>
                </c:pt>
                <c:pt idx="8">
                  <c:v>37</c:v>
                </c:pt>
                <c:pt idx="9">
                  <c:v>40</c:v>
                </c:pt>
                <c:pt idx="10">
                  <c:v>56</c:v>
                </c:pt>
                <c:pt idx="11">
                  <c:v>59</c:v>
                </c:pt>
                <c:pt idx="12">
                  <c:v>29</c:v>
                </c:pt>
                <c:pt idx="13">
                  <c:v>8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4-4F8C-9F5D-10D12D61B562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11</c:v>
                </c:pt>
                <c:pt idx="3">
                  <c:v>21</c:v>
                </c:pt>
                <c:pt idx="4">
                  <c:v>38</c:v>
                </c:pt>
                <c:pt idx="5">
                  <c:v>39</c:v>
                </c:pt>
                <c:pt idx="6">
                  <c:v>33</c:v>
                </c:pt>
                <c:pt idx="7">
                  <c:v>21</c:v>
                </c:pt>
                <c:pt idx="8">
                  <c:v>23</c:v>
                </c:pt>
                <c:pt idx="9">
                  <c:v>44</c:v>
                </c:pt>
                <c:pt idx="10">
                  <c:v>38</c:v>
                </c:pt>
                <c:pt idx="11">
                  <c:v>44</c:v>
                </c:pt>
                <c:pt idx="12">
                  <c:v>25</c:v>
                </c:pt>
                <c:pt idx="13">
                  <c:v>9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4-4F8C-9F5D-10D12D61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10.43'!$Z$83:$Z$90</c:f>
              <c:numCache>
                <c:formatCode>#,##0</c:formatCode>
                <c:ptCount val="8"/>
                <c:pt idx="0">
                  <c:v>22</c:v>
                </c:pt>
                <c:pt idx="1">
                  <c:v>19</c:v>
                </c:pt>
                <c:pt idx="2">
                  <c:v>43</c:v>
                </c:pt>
                <c:pt idx="3">
                  <c:v>5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5-4AB7-8BD9-CA5913E5682D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10.43'!$Z$93:$Z$100</c:f>
              <c:numCache>
                <c:formatCode>#,##0</c:formatCode>
                <c:ptCount val="8"/>
                <c:pt idx="0">
                  <c:v>10</c:v>
                </c:pt>
                <c:pt idx="1">
                  <c:v>62</c:v>
                </c:pt>
                <c:pt idx="2">
                  <c:v>9</c:v>
                </c:pt>
                <c:pt idx="3">
                  <c:v>40</c:v>
                </c:pt>
                <c:pt idx="4">
                  <c:v>23</c:v>
                </c:pt>
                <c:pt idx="5">
                  <c:v>11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5-4AB7-8BD9-CA5913E5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21</c:v>
                </c:pt>
                <c:pt idx="4">
                  <c:v>52</c:v>
                </c:pt>
                <c:pt idx="5">
                  <c:v>38</c:v>
                </c:pt>
                <c:pt idx="6">
                  <c:v>17</c:v>
                </c:pt>
                <c:pt idx="7">
                  <c:v>20</c:v>
                </c:pt>
                <c:pt idx="8">
                  <c:v>34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9</c:v>
                </c:pt>
                <c:pt idx="13">
                  <c:v>4</c:v>
                </c:pt>
                <c:pt idx="14">
                  <c:v>4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0-4AC3-99A6-C049E80D9441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38</c:v>
                </c:pt>
                <c:pt idx="4">
                  <c:v>45</c:v>
                </c:pt>
                <c:pt idx="5">
                  <c:v>35</c:v>
                </c:pt>
                <c:pt idx="6">
                  <c:v>32</c:v>
                </c:pt>
                <c:pt idx="7">
                  <c:v>25</c:v>
                </c:pt>
                <c:pt idx="8">
                  <c:v>24</c:v>
                </c:pt>
                <c:pt idx="9">
                  <c:v>33</c:v>
                </c:pt>
                <c:pt idx="10">
                  <c:v>20</c:v>
                </c:pt>
                <c:pt idx="11">
                  <c:v>9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0-4AC3-99A6-C049E80D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10.43'!$V$8:$Z$8</c:f>
              <c:numCache>
                <c:formatCode>#,##0</c:formatCode>
                <c:ptCount val="5"/>
                <c:pt idx="0">
                  <c:v>20180.5</c:v>
                </c:pt>
                <c:pt idx="1">
                  <c:v>23480.07</c:v>
                </c:pt>
                <c:pt idx="2">
                  <c:v>25079</c:v>
                </c:pt>
                <c:pt idx="3">
                  <c:v>21757.63</c:v>
                </c:pt>
                <c:pt idx="4">
                  <c:v>18396.29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1-45AD-AC89-4704C50A1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1-45AD-AC89-4704C50A1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10.44'!$U$4:$Y$4</c:f>
              <c:numCache>
                <c:formatCode>#,##0</c:formatCode>
                <c:ptCount val="5"/>
                <c:pt idx="1">
                  <c:v>869</c:v>
                </c:pt>
                <c:pt idx="2">
                  <c:v>908</c:v>
                </c:pt>
                <c:pt idx="3">
                  <c:v>965</c:v>
                </c:pt>
                <c:pt idx="4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0-4D50-A679-5DA8ED8E198F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10.44'!$U$7:$Y$7</c:f>
              <c:numCache>
                <c:formatCode>#,##0</c:formatCode>
                <c:ptCount val="5"/>
                <c:pt idx="1">
                  <c:v>593</c:v>
                </c:pt>
                <c:pt idx="2">
                  <c:v>603</c:v>
                </c:pt>
                <c:pt idx="3">
                  <c:v>637</c:v>
                </c:pt>
                <c:pt idx="4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0-4D50-A679-5DA8ED8E198F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10.44'!$U$11:$Y$11</c:f>
              <c:numCache>
                <c:formatCode>#,##0</c:formatCode>
                <c:ptCount val="5"/>
                <c:pt idx="1">
                  <c:v>751</c:v>
                </c:pt>
                <c:pt idx="2">
                  <c:v>781</c:v>
                </c:pt>
                <c:pt idx="3">
                  <c:v>816</c:v>
                </c:pt>
                <c:pt idx="4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0-4D50-A679-5DA8ED8E198F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10.44'!$U$12:$Y$12</c:f>
              <c:numCache>
                <c:formatCode>#,##0</c:formatCode>
                <c:ptCount val="5"/>
                <c:pt idx="1">
                  <c:v>117</c:v>
                </c:pt>
                <c:pt idx="2">
                  <c:v>127</c:v>
                </c:pt>
                <c:pt idx="3">
                  <c:v>148</c:v>
                </c:pt>
                <c:pt idx="4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20-4D50-A679-5DA8ED8E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0.16382252559726962</c:v>
                </c:pt>
                <c:pt idx="1">
                  <c:v>1.7064846416382253E-2</c:v>
                </c:pt>
                <c:pt idx="2">
                  <c:v>0.10921501706484642</c:v>
                </c:pt>
                <c:pt idx="3">
                  <c:v>0</c:v>
                </c:pt>
                <c:pt idx="4">
                  <c:v>4.4368600682593858E-2</c:v>
                </c:pt>
                <c:pt idx="5">
                  <c:v>1.0238907849829351E-2</c:v>
                </c:pt>
                <c:pt idx="6">
                  <c:v>3.7542662116040959E-2</c:v>
                </c:pt>
                <c:pt idx="7">
                  <c:v>6.5984072810011382E-2</c:v>
                </c:pt>
                <c:pt idx="8">
                  <c:v>4.8919226393629126E-2</c:v>
                </c:pt>
                <c:pt idx="9">
                  <c:v>4.5506257110352671E-3</c:v>
                </c:pt>
                <c:pt idx="10">
                  <c:v>1.2514220705346985E-2</c:v>
                </c:pt>
                <c:pt idx="11">
                  <c:v>1.0238907849829351E-2</c:v>
                </c:pt>
                <c:pt idx="12">
                  <c:v>1.9340159271899887E-2</c:v>
                </c:pt>
                <c:pt idx="13">
                  <c:v>5.6882821387940839E-2</c:v>
                </c:pt>
                <c:pt idx="14">
                  <c:v>7.1672354948805458E-2</c:v>
                </c:pt>
                <c:pt idx="15">
                  <c:v>7.8498293515358364E-2</c:v>
                </c:pt>
                <c:pt idx="16">
                  <c:v>0.10238907849829351</c:v>
                </c:pt>
                <c:pt idx="17">
                  <c:v>3.4129692832764505E-3</c:v>
                </c:pt>
                <c:pt idx="18">
                  <c:v>2.3890784982935155E-2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7-47DC-BBC4-7CFF5357C7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7-47DC-BBC4-7CFF5357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34</c:v>
                </c:pt>
                <c:pt idx="3">
                  <c:v>50</c:v>
                </c:pt>
                <c:pt idx="4">
                  <c:v>44</c:v>
                </c:pt>
                <c:pt idx="5">
                  <c:v>50</c:v>
                </c:pt>
                <c:pt idx="6">
                  <c:v>41</c:v>
                </c:pt>
                <c:pt idx="7">
                  <c:v>27</c:v>
                </c:pt>
                <c:pt idx="8">
                  <c:v>48</c:v>
                </c:pt>
                <c:pt idx="9">
                  <c:v>53</c:v>
                </c:pt>
                <c:pt idx="10">
                  <c:v>41</c:v>
                </c:pt>
                <c:pt idx="11">
                  <c:v>61</c:v>
                </c:pt>
                <c:pt idx="12">
                  <c:v>36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A-46C5-9CDE-59C2AE650E3E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36</c:v>
                </c:pt>
                <c:pt idx="3">
                  <c:v>26</c:v>
                </c:pt>
                <c:pt idx="4">
                  <c:v>32</c:v>
                </c:pt>
                <c:pt idx="5">
                  <c:v>40</c:v>
                </c:pt>
                <c:pt idx="6">
                  <c:v>33</c:v>
                </c:pt>
                <c:pt idx="7">
                  <c:v>32</c:v>
                </c:pt>
                <c:pt idx="8">
                  <c:v>46</c:v>
                </c:pt>
                <c:pt idx="9">
                  <c:v>30</c:v>
                </c:pt>
                <c:pt idx="10">
                  <c:v>70</c:v>
                </c:pt>
                <c:pt idx="11">
                  <c:v>49</c:v>
                </c:pt>
                <c:pt idx="12">
                  <c:v>21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A-46C5-9CDE-59C2AE650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17</c:v>
                </c:pt>
                <c:pt idx="1">
                  <c:v>12</c:v>
                </c:pt>
                <c:pt idx="2">
                  <c:v>48</c:v>
                </c:pt>
                <c:pt idx="3">
                  <c:v>16</c:v>
                </c:pt>
                <c:pt idx="4">
                  <c:v>9</c:v>
                </c:pt>
                <c:pt idx="5">
                  <c:v>12</c:v>
                </c:pt>
                <c:pt idx="6">
                  <c:v>39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1-4B33-8F82-D8011C184612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8</c:v>
                </c:pt>
                <c:pt idx="1">
                  <c:v>37</c:v>
                </c:pt>
                <c:pt idx="2">
                  <c:v>11</c:v>
                </c:pt>
                <c:pt idx="3">
                  <c:v>55</c:v>
                </c:pt>
                <c:pt idx="4">
                  <c:v>20</c:v>
                </c:pt>
                <c:pt idx="5">
                  <c:v>35</c:v>
                </c:pt>
                <c:pt idx="6">
                  <c:v>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1-4B33-8F82-D8011C18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10.44'!$U$8:$Y$8</c:f>
              <c:numCache>
                <c:formatCode>#,##0</c:formatCode>
                <c:ptCount val="5"/>
                <c:pt idx="1">
                  <c:v>23986.86</c:v>
                </c:pt>
                <c:pt idx="2">
                  <c:v>23847.040000000001</c:v>
                </c:pt>
                <c:pt idx="3">
                  <c:v>26000</c:v>
                </c:pt>
                <c:pt idx="4">
                  <c:v>25624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4-4AE7-9129-598BFA55C3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4-4AE7-9129-598BFA55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10.44'!$V$4:$Z$4</c:f>
              <c:numCache>
                <c:formatCode>#,##0</c:formatCode>
                <c:ptCount val="5"/>
                <c:pt idx="0">
                  <c:v>869</c:v>
                </c:pt>
                <c:pt idx="1">
                  <c:v>908</c:v>
                </c:pt>
                <c:pt idx="2">
                  <c:v>965</c:v>
                </c:pt>
                <c:pt idx="3">
                  <c:v>938</c:v>
                </c:pt>
                <c:pt idx="4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5-434A-B24D-911482C17756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10.44'!$V$7:$Z$7</c:f>
              <c:numCache>
                <c:formatCode>#,##0</c:formatCode>
                <c:ptCount val="5"/>
                <c:pt idx="0">
                  <c:v>593</c:v>
                </c:pt>
                <c:pt idx="1">
                  <c:v>603</c:v>
                </c:pt>
                <c:pt idx="2">
                  <c:v>637</c:v>
                </c:pt>
                <c:pt idx="3">
                  <c:v>617</c:v>
                </c:pt>
                <c:pt idx="4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5-434A-B24D-911482C17756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10.44'!$V$11:$Z$11</c:f>
              <c:numCache>
                <c:formatCode>#,##0</c:formatCode>
                <c:ptCount val="5"/>
                <c:pt idx="0">
                  <c:v>751</c:v>
                </c:pt>
                <c:pt idx="1">
                  <c:v>781</c:v>
                </c:pt>
                <c:pt idx="2">
                  <c:v>816</c:v>
                </c:pt>
                <c:pt idx="3">
                  <c:v>804</c:v>
                </c:pt>
                <c:pt idx="4">
                  <c:v>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5-434A-B24D-911482C17756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10.44'!$V$12:$Z$12</c:f>
              <c:numCache>
                <c:formatCode>#,##0</c:formatCode>
                <c:ptCount val="5"/>
                <c:pt idx="0">
                  <c:v>117</c:v>
                </c:pt>
                <c:pt idx="1">
                  <c:v>127</c:v>
                </c:pt>
                <c:pt idx="2">
                  <c:v>148</c:v>
                </c:pt>
                <c:pt idx="3">
                  <c:v>136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5-434A-B24D-911482C1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0.16382252559726962</c:v>
                </c:pt>
                <c:pt idx="1">
                  <c:v>1.7064846416382253E-2</c:v>
                </c:pt>
                <c:pt idx="2">
                  <c:v>0.10921501706484642</c:v>
                </c:pt>
                <c:pt idx="3">
                  <c:v>0</c:v>
                </c:pt>
                <c:pt idx="4">
                  <c:v>4.4368600682593858E-2</c:v>
                </c:pt>
                <c:pt idx="5">
                  <c:v>1.0238907849829351E-2</c:v>
                </c:pt>
                <c:pt idx="6">
                  <c:v>3.7542662116040959E-2</c:v>
                </c:pt>
                <c:pt idx="7">
                  <c:v>6.5984072810011382E-2</c:v>
                </c:pt>
                <c:pt idx="8">
                  <c:v>4.8919226393629126E-2</c:v>
                </c:pt>
                <c:pt idx="9">
                  <c:v>4.5506257110352671E-3</c:v>
                </c:pt>
                <c:pt idx="10">
                  <c:v>1.2514220705346985E-2</c:v>
                </c:pt>
                <c:pt idx="11">
                  <c:v>1.0238907849829351E-2</c:v>
                </c:pt>
                <c:pt idx="12">
                  <c:v>1.9340159271899887E-2</c:v>
                </c:pt>
                <c:pt idx="13">
                  <c:v>5.6882821387940839E-2</c:v>
                </c:pt>
                <c:pt idx="14">
                  <c:v>7.1672354948805458E-2</c:v>
                </c:pt>
                <c:pt idx="15">
                  <c:v>7.8498293515358364E-2</c:v>
                </c:pt>
                <c:pt idx="16">
                  <c:v>0.10238907849829351</c:v>
                </c:pt>
                <c:pt idx="17">
                  <c:v>3.4129692832764505E-3</c:v>
                </c:pt>
                <c:pt idx="18">
                  <c:v>2.3890784982935155E-2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31D-863C-C142E4960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31D-863C-C142E496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18</c:v>
                </c:pt>
                <c:pt idx="3">
                  <c:v>52</c:v>
                </c:pt>
                <c:pt idx="4">
                  <c:v>39</c:v>
                </c:pt>
                <c:pt idx="5">
                  <c:v>33</c:v>
                </c:pt>
                <c:pt idx="6">
                  <c:v>47</c:v>
                </c:pt>
                <c:pt idx="7">
                  <c:v>23</c:v>
                </c:pt>
                <c:pt idx="8">
                  <c:v>37</c:v>
                </c:pt>
                <c:pt idx="9">
                  <c:v>38</c:v>
                </c:pt>
                <c:pt idx="10">
                  <c:v>49</c:v>
                </c:pt>
                <c:pt idx="11">
                  <c:v>53</c:v>
                </c:pt>
                <c:pt idx="12">
                  <c:v>28</c:v>
                </c:pt>
                <c:pt idx="13">
                  <c:v>17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6-47ED-B029-30C069763412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22</c:v>
                </c:pt>
                <c:pt idx="3">
                  <c:v>26</c:v>
                </c:pt>
                <c:pt idx="4">
                  <c:v>25</c:v>
                </c:pt>
                <c:pt idx="5">
                  <c:v>44</c:v>
                </c:pt>
                <c:pt idx="6">
                  <c:v>33</c:v>
                </c:pt>
                <c:pt idx="7">
                  <c:v>29</c:v>
                </c:pt>
                <c:pt idx="8">
                  <c:v>40</c:v>
                </c:pt>
                <c:pt idx="9">
                  <c:v>46</c:v>
                </c:pt>
                <c:pt idx="10">
                  <c:v>57</c:v>
                </c:pt>
                <c:pt idx="11">
                  <c:v>54</c:v>
                </c:pt>
                <c:pt idx="12">
                  <c:v>27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6-47ED-B029-30C06976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10.44'!$Z$83:$Z$90</c:f>
              <c:numCache>
                <c:formatCode>#,##0</c:formatCode>
                <c:ptCount val="8"/>
                <c:pt idx="0">
                  <c:v>18</c:v>
                </c:pt>
                <c:pt idx="1">
                  <c:v>8</c:v>
                </c:pt>
                <c:pt idx="2">
                  <c:v>45</c:v>
                </c:pt>
                <c:pt idx="3">
                  <c:v>15</c:v>
                </c:pt>
                <c:pt idx="4">
                  <c:v>5</c:v>
                </c:pt>
                <c:pt idx="5">
                  <c:v>14</c:v>
                </c:pt>
                <c:pt idx="6">
                  <c:v>40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8-4D6C-B1EC-0057D2F1CCE3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10.44'!$Z$93:$Z$100</c:f>
              <c:numCache>
                <c:formatCode>#,##0</c:formatCode>
                <c:ptCount val="8"/>
                <c:pt idx="0">
                  <c:v>13</c:v>
                </c:pt>
                <c:pt idx="1">
                  <c:v>37</c:v>
                </c:pt>
                <c:pt idx="2">
                  <c:v>9</c:v>
                </c:pt>
                <c:pt idx="3">
                  <c:v>64</c:v>
                </c:pt>
                <c:pt idx="4">
                  <c:v>29</c:v>
                </c:pt>
                <c:pt idx="5">
                  <c:v>36</c:v>
                </c:pt>
                <c:pt idx="6">
                  <c:v>0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8-4D6C-B1EC-0057D2F1C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17</c:v>
                </c:pt>
                <c:pt idx="1">
                  <c:v>32</c:v>
                </c:pt>
                <c:pt idx="2">
                  <c:v>13</c:v>
                </c:pt>
                <c:pt idx="3">
                  <c:v>43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9-4B34-9E90-FE2ABD197B38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8</c:v>
                </c:pt>
                <c:pt idx="1">
                  <c:v>62</c:v>
                </c:pt>
                <c:pt idx="2">
                  <c:v>0</c:v>
                </c:pt>
                <c:pt idx="3">
                  <c:v>58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9-4B34-9E90-FE2ABD197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10.44'!$V$8:$Z$8</c:f>
              <c:numCache>
                <c:formatCode>#,##0</c:formatCode>
                <c:ptCount val="5"/>
                <c:pt idx="0">
                  <c:v>23986.86</c:v>
                </c:pt>
                <c:pt idx="1">
                  <c:v>23847.040000000001</c:v>
                </c:pt>
                <c:pt idx="2">
                  <c:v>26000</c:v>
                </c:pt>
                <c:pt idx="3">
                  <c:v>25624</c:v>
                </c:pt>
                <c:pt idx="4">
                  <c:v>28522.36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B-4631-BBE6-1F221B33BD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B-4631-BBE6-1F221B33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10.45'!$U$4:$Y$4</c:f>
              <c:numCache>
                <c:formatCode>#,##0</c:formatCode>
                <c:ptCount val="5"/>
                <c:pt idx="1">
                  <c:v>50939</c:v>
                </c:pt>
                <c:pt idx="2">
                  <c:v>54126</c:v>
                </c:pt>
                <c:pt idx="3">
                  <c:v>57825</c:v>
                </c:pt>
                <c:pt idx="4">
                  <c:v>59147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9-4E5B-AAD2-87AC28B11447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10.45'!$U$7:$Y$7</c:f>
              <c:numCache>
                <c:formatCode>#,##0</c:formatCode>
                <c:ptCount val="5"/>
                <c:pt idx="1">
                  <c:v>38882</c:v>
                </c:pt>
                <c:pt idx="2">
                  <c:v>40300</c:v>
                </c:pt>
                <c:pt idx="3">
                  <c:v>42346</c:v>
                </c:pt>
                <c:pt idx="4">
                  <c:v>43395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9-4E5B-AAD2-87AC28B11447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10.45'!$U$11:$Y$11</c:f>
              <c:numCache>
                <c:formatCode>#,##0</c:formatCode>
                <c:ptCount val="5"/>
                <c:pt idx="1">
                  <c:v>47065</c:v>
                </c:pt>
                <c:pt idx="2">
                  <c:v>50070</c:v>
                </c:pt>
                <c:pt idx="3">
                  <c:v>53589</c:v>
                </c:pt>
                <c:pt idx="4">
                  <c:v>54831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9-4E5B-AAD2-87AC28B11447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10.45'!$U$12:$Y$12</c:f>
              <c:numCache>
                <c:formatCode>#,##0</c:formatCode>
                <c:ptCount val="5"/>
                <c:pt idx="1">
                  <c:v>3873</c:v>
                </c:pt>
                <c:pt idx="2">
                  <c:v>4056</c:v>
                </c:pt>
                <c:pt idx="3">
                  <c:v>4233</c:v>
                </c:pt>
                <c:pt idx="4">
                  <c:v>4310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9-4E5B-AAD2-87AC28B1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1.6843750519612243E-2</c:v>
                </c:pt>
                <c:pt idx="1">
                  <c:v>5.6533812207977922E-3</c:v>
                </c:pt>
                <c:pt idx="2">
                  <c:v>8.930679569677924E-2</c:v>
                </c:pt>
                <c:pt idx="3">
                  <c:v>6.817312648609102E-3</c:v>
                </c:pt>
                <c:pt idx="4">
                  <c:v>7.5106832277481259E-2</c:v>
                </c:pt>
                <c:pt idx="5">
                  <c:v>4.436241499143679E-2</c:v>
                </c:pt>
                <c:pt idx="6">
                  <c:v>0.1192863437588334</c:v>
                </c:pt>
                <c:pt idx="7">
                  <c:v>5.4854425433564453E-2</c:v>
                </c:pt>
                <c:pt idx="8">
                  <c:v>5.4821170249912704E-2</c:v>
                </c:pt>
                <c:pt idx="9">
                  <c:v>6.2020917510516955E-3</c:v>
                </c:pt>
                <c:pt idx="10">
                  <c:v>2.8915382185198117E-2</c:v>
                </c:pt>
                <c:pt idx="11">
                  <c:v>1.3601370113566453E-2</c:v>
                </c:pt>
                <c:pt idx="12">
                  <c:v>3.8559385444206118E-2</c:v>
                </c:pt>
                <c:pt idx="13">
                  <c:v>0.12291115877687435</c:v>
                </c:pt>
                <c:pt idx="14">
                  <c:v>6.0840358490879765E-2</c:v>
                </c:pt>
                <c:pt idx="15">
                  <c:v>5.3590728454797891E-2</c:v>
                </c:pt>
                <c:pt idx="16">
                  <c:v>0.12992800252739395</c:v>
                </c:pt>
                <c:pt idx="17">
                  <c:v>1.2537204236710398E-2</c:v>
                </c:pt>
                <c:pt idx="18">
                  <c:v>3.5217239487205065E-2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4-4C17-85FF-1FC78CBA0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4-4C17-85FF-1FC78CBA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31</c:v>
                </c:pt>
                <c:pt idx="1">
                  <c:v>549</c:v>
                </c:pt>
                <c:pt idx="2">
                  <c:v>1787</c:v>
                </c:pt>
                <c:pt idx="3">
                  <c:v>3469</c:v>
                </c:pt>
                <c:pt idx="4">
                  <c:v>4790</c:v>
                </c:pt>
                <c:pt idx="5">
                  <c:v>4589</c:v>
                </c:pt>
                <c:pt idx="6">
                  <c:v>3591</c:v>
                </c:pt>
                <c:pt idx="7">
                  <c:v>3031</c:v>
                </c:pt>
                <c:pt idx="8">
                  <c:v>2852</c:v>
                </c:pt>
                <c:pt idx="9">
                  <c:v>2751</c:v>
                </c:pt>
                <c:pt idx="10">
                  <c:v>2391</c:v>
                </c:pt>
                <c:pt idx="11">
                  <c:v>1594</c:v>
                </c:pt>
                <c:pt idx="12">
                  <c:v>588</c:v>
                </c:pt>
                <c:pt idx="13">
                  <c:v>178</c:v>
                </c:pt>
                <c:pt idx="14">
                  <c:v>60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4-4E27-9124-21CA4134081F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37</c:v>
                </c:pt>
                <c:pt idx="1">
                  <c:v>663</c:v>
                </c:pt>
                <c:pt idx="2">
                  <c:v>1862</c:v>
                </c:pt>
                <c:pt idx="3">
                  <c:v>3284</c:v>
                </c:pt>
                <c:pt idx="4">
                  <c:v>3731</c:v>
                </c:pt>
                <c:pt idx="5">
                  <c:v>3403</c:v>
                </c:pt>
                <c:pt idx="6">
                  <c:v>2858</c:v>
                </c:pt>
                <c:pt idx="7">
                  <c:v>2286</c:v>
                </c:pt>
                <c:pt idx="8">
                  <c:v>2408</c:v>
                </c:pt>
                <c:pt idx="9">
                  <c:v>2363</c:v>
                </c:pt>
                <c:pt idx="10">
                  <c:v>2069</c:v>
                </c:pt>
                <c:pt idx="11">
                  <c:v>1220</c:v>
                </c:pt>
                <c:pt idx="12">
                  <c:v>464</c:v>
                </c:pt>
                <c:pt idx="13">
                  <c:v>112</c:v>
                </c:pt>
                <c:pt idx="14">
                  <c:v>50</c:v>
                </c:pt>
                <c:pt idx="15">
                  <c:v>17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4-4E27-9124-21CA4134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1715</c:v>
                </c:pt>
                <c:pt idx="1">
                  <c:v>1456</c:v>
                </c:pt>
                <c:pt idx="2">
                  <c:v>4260</c:v>
                </c:pt>
                <c:pt idx="3">
                  <c:v>1673</c:v>
                </c:pt>
                <c:pt idx="4">
                  <c:v>973</c:v>
                </c:pt>
                <c:pt idx="5">
                  <c:v>1339</c:v>
                </c:pt>
                <c:pt idx="6">
                  <c:v>3713</c:v>
                </c:pt>
                <c:pt idx="7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B-4528-8178-C5E976D25235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1390</c:v>
                </c:pt>
                <c:pt idx="1">
                  <c:v>2346</c:v>
                </c:pt>
                <c:pt idx="2">
                  <c:v>730</c:v>
                </c:pt>
                <c:pt idx="3">
                  <c:v>4253</c:v>
                </c:pt>
                <c:pt idx="4">
                  <c:v>3431</c:v>
                </c:pt>
                <c:pt idx="5">
                  <c:v>2656</c:v>
                </c:pt>
                <c:pt idx="6">
                  <c:v>299</c:v>
                </c:pt>
                <c:pt idx="7">
                  <c:v>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B-4528-8178-C5E976D25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10.45'!$U$8:$Y$8</c:f>
              <c:numCache>
                <c:formatCode>#,##0</c:formatCode>
                <c:ptCount val="5"/>
                <c:pt idx="1">
                  <c:v>41443.199999999997</c:v>
                </c:pt>
                <c:pt idx="2">
                  <c:v>41494.870000000003</c:v>
                </c:pt>
                <c:pt idx="3">
                  <c:v>43046.43</c:v>
                </c:pt>
                <c:pt idx="4">
                  <c:v>43526.25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E-4A77-8C27-0D2ACD87BF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E-4A77-8C27-0D2ACD87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10.45'!$V$4:$Z$4</c:f>
              <c:numCache>
                <c:formatCode>#,##0</c:formatCode>
                <c:ptCount val="5"/>
                <c:pt idx="0">
                  <c:v>50939</c:v>
                </c:pt>
                <c:pt idx="1">
                  <c:v>54126</c:v>
                </c:pt>
                <c:pt idx="2">
                  <c:v>57825</c:v>
                </c:pt>
                <c:pt idx="3">
                  <c:v>59147</c:v>
                </c:pt>
                <c:pt idx="4">
                  <c:v>60140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9DD-B2B7-ABA870531629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10.45'!$V$7:$Z$7</c:f>
              <c:numCache>
                <c:formatCode>#,##0</c:formatCode>
                <c:ptCount val="5"/>
                <c:pt idx="0">
                  <c:v>38882</c:v>
                </c:pt>
                <c:pt idx="1">
                  <c:v>40300</c:v>
                </c:pt>
                <c:pt idx="2">
                  <c:v>42346</c:v>
                </c:pt>
                <c:pt idx="3">
                  <c:v>43395</c:v>
                </c:pt>
                <c:pt idx="4">
                  <c:v>44566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C-49DD-B2B7-ABA870531629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10.45'!$V$11:$Z$11</c:f>
              <c:numCache>
                <c:formatCode>#,##0</c:formatCode>
                <c:ptCount val="5"/>
                <c:pt idx="0">
                  <c:v>47065</c:v>
                </c:pt>
                <c:pt idx="1">
                  <c:v>50070</c:v>
                </c:pt>
                <c:pt idx="2">
                  <c:v>53589</c:v>
                </c:pt>
                <c:pt idx="3">
                  <c:v>54831</c:v>
                </c:pt>
                <c:pt idx="4">
                  <c:v>55469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C-49DD-B2B7-ABA870531629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10.45'!$V$12:$Z$12</c:f>
              <c:numCache>
                <c:formatCode>#,##0</c:formatCode>
                <c:ptCount val="5"/>
                <c:pt idx="0">
                  <c:v>3873</c:v>
                </c:pt>
                <c:pt idx="1">
                  <c:v>4056</c:v>
                </c:pt>
                <c:pt idx="2">
                  <c:v>4233</c:v>
                </c:pt>
                <c:pt idx="3">
                  <c:v>4310</c:v>
                </c:pt>
                <c:pt idx="4">
                  <c:v>4670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C-49DD-B2B7-ABA87053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1.6843750519612243E-2</c:v>
                </c:pt>
                <c:pt idx="1">
                  <c:v>5.6533812207977922E-3</c:v>
                </c:pt>
                <c:pt idx="2">
                  <c:v>8.930679569677924E-2</c:v>
                </c:pt>
                <c:pt idx="3">
                  <c:v>6.817312648609102E-3</c:v>
                </c:pt>
                <c:pt idx="4">
                  <c:v>7.5106832277481259E-2</c:v>
                </c:pt>
                <c:pt idx="5">
                  <c:v>4.436241499143679E-2</c:v>
                </c:pt>
                <c:pt idx="6">
                  <c:v>0.1192863437588334</c:v>
                </c:pt>
                <c:pt idx="7">
                  <c:v>5.4854425433564453E-2</c:v>
                </c:pt>
                <c:pt idx="8">
                  <c:v>5.4821170249912704E-2</c:v>
                </c:pt>
                <c:pt idx="9">
                  <c:v>6.2020917510516955E-3</c:v>
                </c:pt>
                <c:pt idx="10">
                  <c:v>2.8915382185198117E-2</c:v>
                </c:pt>
                <c:pt idx="11">
                  <c:v>1.3601370113566453E-2</c:v>
                </c:pt>
                <c:pt idx="12">
                  <c:v>3.8559385444206118E-2</c:v>
                </c:pt>
                <c:pt idx="13">
                  <c:v>0.12291115877687435</c:v>
                </c:pt>
                <c:pt idx="14">
                  <c:v>6.0840358490879765E-2</c:v>
                </c:pt>
                <c:pt idx="15">
                  <c:v>5.3590728454797891E-2</c:v>
                </c:pt>
                <c:pt idx="16">
                  <c:v>0.12992800252739395</c:v>
                </c:pt>
                <c:pt idx="17">
                  <c:v>1.2537204236710398E-2</c:v>
                </c:pt>
                <c:pt idx="18">
                  <c:v>3.5217239487205065E-2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7F9-880E-E0C96CB1A6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7F9-880E-E0C96CB1A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10.45'!$Z$44:$Z$60</c:f>
              <c:numCache>
                <c:formatCode>#,##0</c:formatCode>
                <c:ptCount val="17"/>
                <c:pt idx="0">
                  <c:v>44</c:v>
                </c:pt>
                <c:pt idx="1">
                  <c:v>578</c:v>
                </c:pt>
                <c:pt idx="2">
                  <c:v>1715</c:v>
                </c:pt>
                <c:pt idx="3">
                  <c:v>3420</c:v>
                </c:pt>
                <c:pt idx="4">
                  <c:v>4815</c:v>
                </c:pt>
                <c:pt idx="5">
                  <c:v>4531</c:v>
                </c:pt>
                <c:pt idx="6">
                  <c:v>3833</c:v>
                </c:pt>
                <c:pt idx="7">
                  <c:v>3081</c:v>
                </c:pt>
                <c:pt idx="8">
                  <c:v>2821</c:v>
                </c:pt>
                <c:pt idx="9">
                  <c:v>2748</c:v>
                </c:pt>
                <c:pt idx="10">
                  <c:v>2388</c:v>
                </c:pt>
                <c:pt idx="11">
                  <c:v>1703</c:v>
                </c:pt>
                <c:pt idx="12">
                  <c:v>651</c:v>
                </c:pt>
                <c:pt idx="13">
                  <c:v>188</c:v>
                </c:pt>
                <c:pt idx="14">
                  <c:v>66</c:v>
                </c:pt>
                <c:pt idx="15">
                  <c:v>24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D57-B477-20C5AEF791A8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10.45'!$Z$63:$Z$79</c:f>
              <c:numCache>
                <c:formatCode>#,##0</c:formatCode>
                <c:ptCount val="17"/>
                <c:pt idx="0">
                  <c:v>47</c:v>
                </c:pt>
                <c:pt idx="1">
                  <c:v>679</c:v>
                </c:pt>
                <c:pt idx="2">
                  <c:v>1733</c:v>
                </c:pt>
                <c:pt idx="3">
                  <c:v>3294</c:v>
                </c:pt>
                <c:pt idx="4">
                  <c:v>3806</c:v>
                </c:pt>
                <c:pt idx="5">
                  <c:v>3525</c:v>
                </c:pt>
                <c:pt idx="6">
                  <c:v>3036</c:v>
                </c:pt>
                <c:pt idx="7">
                  <c:v>2387</c:v>
                </c:pt>
                <c:pt idx="8">
                  <c:v>2372</c:v>
                </c:pt>
                <c:pt idx="9">
                  <c:v>2439</c:v>
                </c:pt>
                <c:pt idx="10">
                  <c:v>2131</c:v>
                </c:pt>
                <c:pt idx="11">
                  <c:v>1365</c:v>
                </c:pt>
                <c:pt idx="12">
                  <c:v>482</c:v>
                </c:pt>
                <c:pt idx="13">
                  <c:v>131</c:v>
                </c:pt>
                <c:pt idx="14">
                  <c:v>47</c:v>
                </c:pt>
                <c:pt idx="15">
                  <c:v>24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C-4D57-B477-20C5AEF7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10.45'!$Z$83:$Z$90</c:f>
              <c:numCache>
                <c:formatCode>#,##0</c:formatCode>
                <c:ptCount val="8"/>
                <c:pt idx="0">
                  <c:v>1850</c:v>
                </c:pt>
                <c:pt idx="1">
                  <c:v>1482</c:v>
                </c:pt>
                <c:pt idx="2">
                  <c:v>4352</c:v>
                </c:pt>
                <c:pt idx="3">
                  <c:v>1776</c:v>
                </c:pt>
                <c:pt idx="4">
                  <c:v>986</c:v>
                </c:pt>
                <c:pt idx="5">
                  <c:v>1356</c:v>
                </c:pt>
                <c:pt idx="6">
                  <c:v>3742</c:v>
                </c:pt>
                <c:pt idx="7">
                  <c:v>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FAB-BAE2-F8320F32659E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10.45'!$Z$93:$Z$100</c:f>
              <c:numCache>
                <c:formatCode>#,##0</c:formatCode>
                <c:ptCount val="8"/>
                <c:pt idx="0">
                  <c:v>1419</c:v>
                </c:pt>
                <c:pt idx="1">
                  <c:v>2455</c:v>
                </c:pt>
                <c:pt idx="2">
                  <c:v>788</c:v>
                </c:pt>
                <c:pt idx="3">
                  <c:v>4547</c:v>
                </c:pt>
                <c:pt idx="4">
                  <c:v>3430</c:v>
                </c:pt>
                <c:pt idx="5">
                  <c:v>2703</c:v>
                </c:pt>
                <c:pt idx="6">
                  <c:v>304</c:v>
                </c:pt>
                <c:pt idx="7">
                  <c:v>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FAB-BAE2-F8320F326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10.5'!$U$8:$Y$8</c:f>
              <c:numCache>
                <c:formatCode>#,##0</c:formatCode>
                <c:ptCount val="5"/>
                <c:pt idx="1">
                  <c:v>22230</c:v>
                </c:pt>
                <c:pt idx="2">
                  <c:v>15124.5</c:v>
                </c:pt>
                <c:pt idx="3">
                  <c:v>14297.43</c:v>
                </c:pt>
                <c:pt idx="4">
                  <c:v>17730.7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6-428E-AF26-5CDF9858D6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6-428E-AF26-5CDF9858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10.45'!$V$8:$Z$8</c:f>
              <c:numCache>
                <c:formatCode>#,##0</c:formatCode>
                <c:ptCount val="5"/>
                <c:pt idx="0">
                  <c:v>41443.199999999997</c:v>
                </c:pt>
                <c:pt idx="1">
                  <c:v>41494.870000000003</c:v>
                </c:pt>
                <c:pt idx="2">
                  <c:v>43046.43</c:v>
                </c:pt>
                <c:pt idx="3">
                  <c:v>43526.25</c:v>
                </c:pt>
                <c:pt idx="4">
                  <c:v>44135.08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B-498F-A53A-C792E0DF3B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B-498F-A53A-C792E0DF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10.46'!$U$4:$Y$4</c:f>
              <c:numCache>
                <c:formatCode>#,##0</c:formatCode>
                <c:ptCount val="5"/>
                <c:pt idx="1">
                  <c:v>83786</c:v>
                </c:pt>
                <c:pt idx="2">
                  <c:v>88583</c:v>
                </c:pt>
                <c:pt idx="3">
                  <c:v>93180</c:v>
                </c:pt>
                <c:pt idx="4">
                  <c:v>96347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A-4E24-8CF7-8E0DC7688C02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10.46'!$U$7:$Y$7</c:f>
              <c:numCache>
                <c:formatCode>#,##0</c:formatCode>
                <c:ptCount val="5"/>
                <c:pt idx="1">
                  <c:v>62131</c:v>
                </c:pt>
                <c:pt idx="2">
                  <c:v>63777</c:v>
                </c:pt>
                <c:pt idx="3">
                  <c:v>66156</c:v>
                </c:pt>
                <c:pt idx="4">
                  <c:v>68081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A-4E24-8CF7-8E0DC7688C02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10.46'!$U$11:$Y$11</c:f>
              <c:numCache>
                <c:formatCode>#,##0</c:formatCode>
                <c:ptCount val="5"/>
                <c:pt idx="1">
                  <c:v>76091</c:v>
                </c:pt>
                <c:pt idx="2">
                  <c:v>80377</c:v>
                </c:pt>
                <c:pt idx="3">
                  <c:v>84070</c:v>
                </c:pt>
                <c:pt idx="4">
                  <c:v>86577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A-4E24-8CF7-8E0DC7688C02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10.46'!$U$12:$Y$12</c:f>
              <c:numCache>
                <c:formatCode>#,##0</c:formatCode>
                <c:ptCount val="5"/>
                <c:pt idx="1">
                  <c:v>7695</c:v>
                </c:pt>
                <c:pt idx="2">
                  <c:v>8206</c:v>
                </c:pt>
                <c:pt idx="3">
                  <c:v>9111</c:v>
                </c:pt>
                <c:pt idx="4">
                  <c:v>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2A-4E24-8CF7-8E0DC7688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9.5854738527322656E-3</c:v>
                </c:pt>
                <c:pt idx="1">
                  <c:v>5.0865833763970372E-3</c:v>
                </c:pt>
                <c:pt idx="2">
                  <c:v>6.9205905300381995E-2</c:v>
                </c:pt>
                <c:pt idx="3">
                  <c:v>6.2923670851445417E-3</c:v>
                </c:pt>
                <c:pt idx="4">
                  <c:v>6.1596295508202371E-2</c:v>
                </c:pt>
                <c:pt idx="5">
                  <c:v>3.3994994477713265E-2</c:v>
                </c:pt>
                <c:pt idx="6">
                  <c:v>9.202460204071293E-2</c:v>
                </c:pt>
                <c:pt idx="7">
                  <c:v>7.8071961982348947E-2</c:v>
                </c:pt>
                <c:pt idx="8">
                  <c:v>5.1625781479567541E-2</c:v>
                </c:pt>
                <c:pt idx="9">
                  <c:v>1.2149030813346708E-2</c:v>
                </c:pt>
                <c:pt idx="10">
                  <c:v>3.1299713246395314E-2</c:v>
                </c:pt>
                <c:pt idx="11">
                  <c:v>1.4712587773961151E-2</c:v>
                </c:pt>
                <c:pt idx="12">
                  <c:v>6.1018735244348525E-2</c:v>
                </c:pt>
                <c:pt idx="13">
                  <c:v>0.11932192398496316</c:v>
                </c:pt>
                <c:pt idx="14">
                  <c:v>6.1555764963370521E-2</c:v>
                </c:pt>
                <c:pt idx="15">
                  <c:v>7.0705535459160404E-2</c:v>
                </c:pt>
                <c:pt idx="16">
                  <c:v>0.13997223657679017</c:v>
                </c:pt>
                <c:pt idx="17">
                  <c:v>1.7144420463872087E-2</c:v>
                </c:pt>
                <c:pt idx="18">
                  <c:v>3.9010649400654566E-2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6-4B3E-8BDA-7A6DA11AEC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6-4B3E-8BDA-7A6DA11A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21</c:v>
                </c:pt>
                <c:pt idx="1">
                  <c:v>517</c:v>
                </c:pt>
                <c:pt idx="2">
                  <c:v>2243</c:v>
                </c:pt>
                <c:pt idx="3">
                  <c:v>4913</c:v>
                </c:pt>
                <c:pt idx="4">
                  <c:v>7383</c:v>
                </c:pt>
                <c:pt idx="5">
                  <c:v>7668</c:v>
                </c:pt>
                <c:pt idx="6">
                  <c:v>6702</c:v>
                </c:pt>
                <c:pt idx="7">
                  <c:v>5152</c:v>
                </c:pt>
                <c:pt idx="8">
                  <c:v>4615</c:v>
                </c:pt>
                <c:pt idx="9">
                  <c:v>3922</c:v>
                </c:pt>
                <c:pt idx="10">
                  <c:v>3425</c:v>
                </c:pt>
                <c:pt idx="11">
                  <c:v>2441</c:v>
                </c:pt>
                <c:pt idx="12">
                  <c:v>1089</c:v>
                </c:pt>
                <c:pt idx="13">
                  <c:v>355</c:v>
                </c:pt>
                <c:pt idx="14">
                  <c:v>132</c:v>
                </c:pt>
                <c:pt idx="15">
                  <c:v>58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9-4212-8FDB-9AA3345D4C64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42</c:v>
                </c:pt>
                <c:pt idx="1">
                  <c:v>773</c:v>
                </c:pt>
                <c:pt idx="2">
                  <c:v>2338</c:v>
                </c:pt>
                <c:pt idx="3">
                  <c:v>4468</c:v>
                </c:pt>
                <c:pt idx="4">
                  <c:v>6464</c:v>
                </c:pt>
                <c:pt idx="5">
                  <c:v>6472</c:v>
                </c:pt>
                <c:pt idx="6">
                  <c:v>5509</c:v>
                </c:pt>
                <c:pt idx="7">
                  <c:v>4277</c:v>
                </c:pt>
                <c:pt idx="8">
                  <c:v>4265</c:v>
                </c:pt>
                <c:pt idx="9">
                  <c:v>3888</c:v>
                </c:pt>
                <c:pt idx="10">
                  <c:v>3363</c:v>
                </c:pt>
                <c:pt idx="11">
                  <c:v>2307</c:v>
                </c:pt>
                <c:pt idx="12">
                  <c:v>988</c:v>
                </c:pt>
                <c:pt idx="13">
                  <c:v>294</c:v>
                </c:pt>
                <c:pt idx="14">
                  <c:v>112</c:v>
                </c:pt>
                <c:pt idx="15">
                  <c:v>53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9-4212-8FDB-9AA3345D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3503</c:v>
                </c:pt>
                <c:pt idx="1">
                  <c:v>5266</c:v>
                </c:pt>
                <c:pt idx="2">
                  <c:v>5721</c:v>
                </c:pt>
                <c:pt idx="3">
                  <c:v>2575</c:v>
                </c:pt>
                <c:pt idx="4">
                  <c:v>2010</c:v>
                </c:pt>
                <c:pt idx="5">
                  <c:v>1923</c:v>
                </c:pt>
                <c:pt idx="6">
                  <c:v>3161</c:v>
                </c:pt>
                <c:pt idx="7">
                  <c:v>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A-46FD-BE37-929866551981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2604</c:v>
                </c:pt>
                <c:pt idx="1">
                  <c:v>7086</c:v>
                </c:pt>
                <c:pt idx="2">
                  <c:v>1204</c:v>
                </c:pt>
                <c:pt idx="3">
                  <c:v>5643</c:v>
                </c:pt>
                <c:pt idx="4">
                  <c:v>5532</c:v>
                </c:pt>
                <c:pt idx="5">
                  <c:v>2837</c:v>
                </c:pt>
                <c:pt idx="6">
                  <c:v>309</c:v>
                </c:pt>
                <c:pt idx="7">
                  <c:v>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A-46FD-BE37-92986655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10.46'!$U$8:$Y$8</c:f>
              <c:numCache>
                <c:formatCode>#,##0</c:formatCode>
                <c:ptCount val="5"/>
                <c:pt idx="1">
                  <c:v>42506.01</c:v>
                </c:pt>
                <c:pt idx="2">
                  <c:v>42348</c:v>
                </c:pt>
                <c:pt idx="3">
                  <c:v>43834.76</c:v>
                </c:pt>
                <c:pt idx="4">
                  <c:v>44874.720000000001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E-4509-AA25-531E3C2CE6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E-4509-AA25-531E3C2C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10.46'!$V$4:$Z$4</c:f>
              <c:numCache>
                <c:formatCode>#,##0</c:formatCode>
                <c:ptCount val="5"/>
                <c:pt idx="0">
                  <c:v>83786</c:v>
                </c:pt>
                <c:pt idx="1">
                  <c:v>88583</c:v>
                </c:pt>
                <c:pt idx="2">
                  <c:v>93180</c:v>
                </c:pt>
                <c:pt idx="3">
                  <c:v>96347</c:v>
                </c:pt>
                <c:pt idx="4">
                  <c:v>98697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A-4A58-9AF3-60FE48AEB3D1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10.46'!$V$7:$Z$7</c:f>
              <c:numCache>
                <c:formatCode>#,##0</c:formatCode>
                <c:ptCount val="5"/>
                <c:pt idx="0">
                  <c:v>62131</c:v>
                </c:pt>
                <c:pt idx="1">
                  <c:v>63777</c:v>
                </c:pt>
                <c:pt idx="2">
                  <c:v>66156</c:v>
                </c:pt>
                <c:pt idx="3">
                  <c:v>68081</c:v>
                </c:pt>
                <c:pt idx="4">
                  <c:v>70240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A-4A58-9AF3-60FE48AEB3D1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10.46'!$V$11:$Z$11</c:f>
              <c:numCache>
                <c:formatCode>#,##0</c:formatCode>
                <c:ptCount val="5"/>
                <c:pt idx="0">
                  <c:v>76091</c:v>
                </c:pt>
                <c:pt idx="1">
                  <c:v>80377</c:v>
                </c:pt>
                <c:pt idx="2">
                  <c:v>84070</c:v>
                </c:pt>
                <c:pt idx="3">
                  <c:v>86577</c:v>
                </c:pt>
                <c:pt idx="4">
                  <c:v>88033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A-4A58-9AF3-60FE48AEB3D1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10.46'!$V$12:$Z$12</c:f>
              <c:numCache>
                <c:formatCode>#,##0</c:formatCode>
                <c:ptCount val="5"/>
                <c:pt idx="0">
                  <c:v>7695</c:v>
                </c:pt>
                <c:pt idx="1">
                  <c:v>8206</c:v>
                </c:pt>
                <c:pt idx="2">
                  <c:v>9111</c:v>
                </c:pt>
                <c:pt idx="3">
                  <c:v>9775</c:v>
                </c:pt>
                <c:pt idx="4">
                  <c:v>10659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A-4A58-9AF3-60FE48AEB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9.5854738527322656E-3</c:v>
                </c:pt>
                <c:pt idx="1">
                  <c:v>5.0865833763970372E-3</c:v>
                </c:pt>
                <c:pt idx="2">
                  <c:v>6.9205905300381995E-2</c:v>
                </c:pt>
                <c:pt idx="3">
                  <c:v>6.2923670851445417E-3</c:v>
                </c:pt>
                <c:pt idx="4">
                  <c:v>6.1596295508202371E-2</c:v>
                </c:pt>
                <c:pt idx="5">
                  <c:v>3.3994994477713265E-2</c:v>
                </c:pt>
                <c:pt idx="6">
                  <c:v>9.202460204071293E-2</c:v>
                </c:pt>
                <c:pt idx="7">
                  <c:v>7.8071961982348947E-2</c:v>
                </c:pt>
                <c:pt idx="8">
                  <c:v>5.1625781479567541E-2</c:v>
                </c:pt>
                <c:pt idx="9">
                  <c:v>1.2149030813346708E-2</c:v>
                </c:pt>
                <c:pt idx="10">
                  <c:v>3.1299713246395314E-2</c:v>
                </c:pt>
                <c:pt idx="11">
                  <c:v>1.4712587773961151E-2</c:v>
                </c:pt>
                <c:pt idx="12">
                  <c:v>6.1018735244348525E-2</c:v>
                </c:pt>
                <c:pt idx="13">
                  <c:v>0.11932192398496316</c:v>
                </c:pt>
                <c:pt idx="14">
                  <c:v>6.1555764963370521E-2</c:v>
                </c:pt>
                <c:pt idx="15">
                  <c:v>7.0705535459160404E-2</c:v>
                </c:pt>
                <c:pt idx="16">
                  <c:v>0.13997223657679017</c:v>
                </c:pt>
                <c:pt idx="17">
                  <c:v>1.7144420463872087E-2</c:v>
                </c:pt>
                <c:pt idx="18">
                  <c:v>3.9010649400654566E-2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8-4CEC-ABBD-0104BE1A13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8-4CEC-ABBD-0104BE1A1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10.46'!$Z$44:$Z$60</c:f>
              <c:numCache>
                <c:formatCode>#,##0</c:formatCode>
                <c:ptCount val="17"/>
                <c:pt idx="0">
                  <c:v>35</c:v>
                </c:pt>
                <c:pt idx="1">
                  <c:v>573</c:v>
                </c:pt>
                <c:pt idx="2">
                  <c:v>2182</c:v>
                </c:pt>
                <c:pt idx="3">
                  <c:v>5096</c:v>
                </c:pt>
                <c:pt idx="4">
                  <c:v>7902</c:v>
                </c:pt>
                <c:pt idx="5">
                  <c:v>7838</c:v>
                </c:pt>
                <c:pt idx="6">
                  <c:v>6901</c:v>
                </c:pt>
                <c:pt idx="7">
                  <c:v>5254</c:v>
                </c:pt>
                <c:pt idx="8">
                  <c:v>4690</c:v>
                </c:pt>
                <c:pt idx="9">
                  <c:v>3877</c:v>
                </c:pt>
                <c:pt idx="10">
                  <c:v>3418</c:v>
                </c:pt>
                <c:pt idx="11">
                  <c:v>2610</c:v>
                </c:pt>
                <c:pt idx="12">
                  <c:v>1083</c:v>
                </c:pt>
                <c:pt idx="13">
                  <c:v>398</c:v>
                </c:pt>
                <c:pt idx="14">
                  <c:v>133</c:v>
                </c:pt>
                <c:pt idx="15">
                  <c:v>54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0-4AD7-88C3-3CE59E895C77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10.46'!$Z$63:$Z$79</c:f>
              <c:numCache>
                <c:formatCode>#,##0</c:formatCode>
                <c:ptCount val="17"/>
                <c:pt idx="0">
                  <c:v>42</c:v>
                </c:pt>
                <c:pt idx="1">
                  <c:v>761</c:v>
                </c:pt>
                <c:pt idx="2">
                  <c:v>2193</c:v>
                </c:pt>
                <c:pt idx="3">
                  <c:v>4654</c:v>
                </c:pt>
                <c:pt idx="4">
                  <c:v>6749</c:v>
                </c:pt>
                <c:pt idx="5">
                  <c:v>6736</c:v>
                </c:pt>
                <c:pt idx="6">
                  <c:v>5754</c:v>
                </c:pt>
                <c:pt idx="7">
                  <c:v>4432</c:v>
                </c:pt>
                <c:pt idx="8">
                  <c:v>4225</c:v>
                </c:pt>
                <c:pt idx="9">
                  <c:v>3857</c:v>
                </c:pt>
                <c:pt idx="10">
                  <c:v>3292</c:v>
                </c:pt>
                <c:pt idx="11">
                  <c:v>2377</c:v>
                </c:pt>
                <c:pt idx="12">
                  <c:v>1011</c:v>
                </c:pt>
                <c:pt idx="13">
                  <c:v>309</c:v>
                </c:pt>
                <c:pt idx="14">
                  <c:v>116</c:v>
                </c:pt>
                <c:pt idx="15">
                  <c:v>46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0-4AD7-88C3-3CE59E89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10.46'!$Z$83:$Z$90</c:f>
              <c:numCache>
                <c:formatCode>#,##0</c:formatCode>
                <c:ptCount val="8"/>
                <c:pt idx="0">
                  <c:v>3717</c:v>
                </c:pt>
                <c:pt idx="1">
                  <c:v>5497</c:v>
                </c:pt>
                <c:pt idx="2">
                  <c:v>5748</c:v>
                </c:pt>
                <c:pt idx="3">
                  <c:v>2752</c:v>
                </c:pt>
                <c:pt idx="4">
                  <c:v>2010</c:v>
                </c:pt>
                <c:pt idx="5">
                  <c:v>2014</c:v>
                </c:pt>
                <c:pt idx="6">
                  <c:v>3131</c:v>
                </c:pt>
                <c:pt idx="7">
                  <c:v>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F-49EF-8778-13FADC583B7C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10.46'!$Z$93:$Z$100</c:f>
              <c:numCache>
                <c:formatCode>#,##0</c:formatCode>
                <c:ptCount val="8"/>
                <c:pt idx="0">
                  <c:v>2702</c:v>
                </c:pt>
                <c:pt idx="1">
                  <c:v>7320</c:v>
                </c:pt>
                <c:pt idx="2">
                  <c:v>1276</c:v>
                </c:pt>
                <c:pt idx="3">
                  <c:v>5909</c:v>
                </c:pt>
                <c:pt idx="4">
                  <c:v>5574</c:v>
                </c:pt>
                <c:pt idx="5">
                  <c:v>2904</c:v>
                </c:pt>
                <c:pt idx="6">
                  <c:v>298</c:v>
                </c:pt>
                <c:pt idx="7">
                  <c:v>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F-49EF-8778-13FADC58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10.5'!$V$4:$Z$4</c:f>
              <c:numCache>
                <c:formatCode>#,##0</c:formatCode>
                <c:ptCount val="5"/>
                <c:pt idx="0">
                  <c:v>260</c:v>
                </c:pt>
                <c:pt idx="1">
                  <c:v>297</c:v>
                </c:pt>
                <c:pt idx="2">
                  <c:v>391</c:v>
                </c:pt>
                <c:pt idx="3">
                  <c:v>523</c:v>
                </c:pt>
                <c:pt idx="4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6-4794-9ED1-5C57C7279661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10.5'!$V$7:$Z$7</c:f>
              <c:numCache>
                <c:formatCode>#,##0</c:formatCode>
                <c:ptCount val="5"/>
                <c:pt idx="0">
                  <c:v>175</c:v>
                </c:pt>
                <c:pt idx="1">
                  <c:v>187</c:v>
                </c:pt>
                <c:pt idx="2">
                  <c:v>246</c:v>
                </c:pt>
                <c:pt idx="3">
                  <c:v>368</c:v>
                </c:pt>
                <c:pt idx="4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6-4794-9ED1-5C57C7279661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10.5'!$V$11:$Z$11</c:f>
              <c:numCache>
                <c:formatCode>#,##0</c:formatCode>
                <c:ptCount val="5"/>
                <c:pt idx="0">
                  <c:v>256</c:v>
                </c:pt>
                <c:pt idx="1">
                  <c:v>295</c:v>
                </c:pt>
                <c:pt idx="2">
                  <c:v>388</c:v>
                </c:pt>
                <c:pt idx="3">
                  <c:v>525</c:v>
                </c:pt>
                <c:pt idx="4">
                  <c:v>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6-4794-9ED1-5C57C7279661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10.5'!$V$12:$Z$12</c:f>
              <c:numCache>
                <c:formatCode>#,##0</c:formatCode>
                <c:ptCount val="5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6-4794-9ED1-5C57C727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10.46'!$V$8:$Z$8</c:f>
              <c:numCache>
                <c:formatCode>#,##0</c:formatCode>
                <c:ptCount val="5"/>
                <c:pt idx="0">
                  <c:v>42506.01</c:v>
                </c:pt>
                <c:pt idx="1">
                  <c:v>42348</c:v>
                </c:pt>
                <c:pt idx="2">
                  <c:v>43834.76</c:v>
                </c:pt>
                <c:pt idx="3">
                  <c:v>44874.720000000001</c:v>
                </c:pt>
                <c:pt idx="4">
                  <c:v>44384.4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E-49BC-AA05-163491067F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E-49BC-AA05-16349106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10.47'!$U$4:$Y$4</c:f>
              <c:numCache>
                <c:formatCode>#,##0</c:formatCode>
                <c:ptCount val="5"/>
                <c:pt idx="1">
                  <c:v>8855</c:v>
                </c:pt>
                <c:pt idx="2">
                  <c:v>9238</c:v>
                </c:pt>
                <c:pt idx="3">
                  <c:v>10449</c:v>
                </c:pt>
                <c:pt idx="4">
                  <c:v>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F-486E-BE9B-865AFF47620B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10.47'!$U$7:$Y$7</c:f>
              <c:numCache>
                <c:formatCode>#,##0</c:formatCode>
                <c:ptCount val="5"/>
                <c:pt idx="1">
                  <c:v>6471</c:v>
                </c:pt>
                <c:pt idx="2">
                  <c:v>6593</c:v>
                </c:pt>
                <c:pt idx="3">
                  <c:v>7109</c:v>
                </c:pt>
                <c:pt idx="4">
                  <c:v>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F-486E-BE9B-865AFF47620B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10.47'!$U$11:$Y$11</c:f>
              <c:numCache>
                <c:formatCode>#,##0</c:formatCode>
                <c:ptCount val="5"/>
                <c:pt idx="1">
                  <c:v>8314</c:v>
                </c:pt>
                <c:pt idx="2">
                  <c:v>8626</c:v>
                </c:pt>
                <c:pt idx="3">
                  <c:v>9865</c:v>
                </c:pt>
                <c:pt idx="4">
                  <c:v>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F-486E-BE9B-865AFF47620B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10.47'!$U$12:$Y$12</c:f>
              <c:numCache>
                <c:formatCode>#,##0</c:formatCode>
                <c:ptCount val="5"/>
                <c:pt idx="1">
                  <c:v>542</c:v>
                </c:pt>
                <c:pt idx="2">
                  <c:v>612</c:v>
                </c:pt>
                <c:pt idx="3">
                  <c:v>587</c:v>
                </c:pt>
                <c:pt idx="4">
                  <c:v>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2F-486E-BE9B-865AFF4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3.6567926455566904E-2</c:v>
                </c:pt>
                <c:pt idx="1">
                  <c:v>2.9928498467824312E-2</c:v>
                </c:pt>
                <c:pt idx="2">
                  <c:v>2.1246169560776303E-2</c:v>
                </c:pt>
                <c:pt idx="3">
                  <c:v>7.2522982635342187E-3</c:v>
                </c:pt>
                <c:pt idx="4">
                  <c:v>5.3830439223697651E-2</c:v>
                </c:pt>
                <c:pt idx="5">
                  <c:v>1.664964249233912E-2</c:v>
                </c:pt>
                <c:pt idx="6">
                  <c:v>0.11521961184882533</c:v>
                </c:pt>
                <c:pt idx="7">
                  <c:v>8.0592441266598563E-2</c:v>
                </c:pt>
                <c:pt idx="8">
                  <c:v>5.0051072522982638E-2</c:v>
                </c:pt>
                <c:pt idx="9">
                  <c:v>1.6547497446373852E-2</c:v>
                </c:pt>
                <c:pt idx="10">
                  <c:v>2.7579162410623085E-2</c:v>
                </c:pt>
                <c:pt idx="11">
                  <c:v>2.359550561797753E-2</c:v>
                </c:pt>
                <c:pt idx="12">
                  <c:v>3.9530132788559755E-2</c:v>
                </c:pt>
                <c:pt idx="13">
                  <c:v>0.10796731358529112</c:v>
                </c:pt>
                <c:pt idx="14">
                  <c:v>0.10337078651685393</c:v>
                </c:pt>
                <c:pt idx="15">
                  <c:v>6.8743615934627175E-2</c:v>
                </c:pt>
                <c:pt idx="16">
                  <c:v>0.13329928498467825</c:v>
                </c:pt>
                <c:pt idx="17">
                  <c:v>3.7793667007150152E-3</c:v>
                </c:pt>
                <c:pt idx="18">
                  <c:v>3.4831460674157301E-2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7-4D5E-A830-1A26E3861B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7-4D5E-A830-1A26E386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14</c:v>
                </c:pt>
                <c:pt idx="1">
                  <c:v>112</c:v>
                </c:pt>
                <c:pt idx="2">
                  <c:v>294</c:v>
                </c:pt>
                <c:pt idx="3">
                  <c:v>436</c:v>
                </c:pt>
                <c:pt idx="4">
                  <c:v>703</c:v>
                </c:pt>
                <c:pt idx="5">
                  <c:v>637</c:v>
                </c:pt>
                <c:pt idx="6">
                  <c:v>426</c:v>
                </c:pt>
                <c:pt idx="7">
                  <c:v>411</c:v>
                </c:pt>
                <c:pt idx="8">
                  <c:v>498</c:v>
                </c:pt>
                <c:pt idx="9">
                  <c:v>415</c:v>
                </c:pt>
                <c:pt idx="10">
                  <c:v>585</c:v>
                </c:pt>
                <c:pt idx="11">
                  <c:v>380</c:v>
                </c:pt>
                <c:pt idx="12">
                  <c:v>177</c:v>
                </c:pt>
                <c:pt idx="13">
                  <c:v>68</c:v>
                </c:pt>
                <c:pt idx="14">
                  <c:v>21</c:v>
                </c:pt>
                <c:pt idx="15">
                  <c:v>20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1-4188-B7CF-D4D52952A7EF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7</c:v>
                </c:pt>
                <c:pt idx="1">
                  <c:v>146</c:v>
                </c:pt>
                <c:pt idx="2">
                  <c:v>270</c:v>
                </c:pt>
                <c:pt idx="3">
                  <c:v>442</c:v>
                </c:pt>
                <c:pt idx="4">
                  <c:v>573</c:v>
                </c:pt>
                <c:pt idx="5">
                  <c:v>485</c:v>
                </c:pt>
                <c:pt idx="6">
                  <c:v>446</c:v>
                </c:pt>
                <c:pt idx="7">
                  <c:v>391</c:v>
                </c:pt>
                <c:pt idx="8">
                  <c:v>460</c:v>
                </c:pt>
                <c:pt idx="9">
                  <c:v>481</c:v>
                </c:pt>
                <c:pt idx="10">
                  <c:v>456</c:v>
                </c:pt>
                <c:pt idx="11">
                  <c:v>310</c:v>
                </c:pt>
                <c:pt idx="12">
                  <c:v>136</c:v>
                </c:pt>
                <c:pt idx="13">
                  <c:v>53</c:v>
                </c:pt>
                <c:pt idx="14">
                  <c:v>15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1-4188-B7CF-D4D52952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217</c:v>
                </c:pt>
                <c:pt idx="1">
                  <c:v>241</c:v>
                </c:pt>
                <c:pt idx="2">
                  <c:v>744</c:v>
                </c:pt>
                <c:pt idx="3">
                  <c:v>399</c:v>
                </c:pt>
                <c:pt idx="4">
                  <c:v>121</c:v>
                </c:pt>
                <c:pt idx="5">
                  <c:v>148</c:v>
                </c:pt>
                <c:pt idx="6">
                  <c:v>526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C-41BA-B9CD-FAD653830EF6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243</c:v>
                </c:pt>
                <c:pt idx="1">
                  <c:v>545</c:v>
                </c:pt>
                <c:pt idx="2">
                  <c:v>103</c:v>
                </c:pt>
                <c:pt idx="3">
                  <c:v>736</c:v>
                </c:pt>
                <c:pt idx="4">
                  <c:v>575</c:v>
                </c:pt>
                <c:pt idx="5">
                  <c:v>314</c:v>
                </c:pt>
                <c:pt idx="6">
                  <c:v>38</c:v>
                </c:pt>
                <c:pt idx="7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C-41BA-B9CD-FAD65383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10.47'!$U$8:$Y$8</c:f>
              <c:numCache>
                <c:formatCode>#,##0</c:formatCode>
                <c:ptCount val="5"/>
                <c:pt idx="1">
                  <c:v>43325.01</c:v>
                </c:pt>
                <c:pt idx="2">
                  <c:v>41688.65</c:v>
                </c:pt>
                <c:pt idx="3">
                  <c:v>42688</c:v>
                </c:pt>
                <c:pt idx="4">
                  <c:v>44896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2-4B3F-97CF-69EDEF4477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2-4B3F-97CF-69EDEF44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10.47'!$V$4:$Z$4</c:f>
              <c:numCache>
                <c:formatCode>#,##0</c:formatCode>
                <c:ptCount val="5"/>
                <c:pt idx="0">
                  <c:v>8855</c:v>
                </c:pt>
                <c:pt idx="1">
                  <c:v>9238</c:v>
                </c:pt>
                <c:pt idx="2">
                  <c:v>10449</c:v>
                </c:pt>
                <c:pt idx="3">
                  <c:v>9866</c:v>
                </c:pt>
                <c:pt idx="4">
                  <c:v>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A-4BDD-BA05-A65D2F9C8B73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10.47'!$V$7:$Z$7</c:f>
              <c:numCache>
                <c:formatCode>#,##0</c:formatCode>
                <c:ptCount val="5"/>
                <c:pt idx="0">
                  <c:v>6471</c:v>
                </c:pt>
                <c:pt idx="1">
                  <c:v>6593</c:v>
                </c:pt>
                <c:pt idx="2">
                  <c:v>7109</c:v>
                </c:pt>
                <c:pt idx="3">
                  <c:v>6937</c:v>
                </c:pt>
                <c:pt idx="4">
                  <c:v>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A-4BDD-BA05-A65D2F9C8B73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10.47'!$V$11:$Z$11</c:f>
              <c:numCache>
                <c:formatCode>#,##0</c:formatCode>
                <c:ptCount val="5"/>
                <c:pt idx="0">
                  <c:v>8314</c:v>
                </c:pt>
                <c:pt idx="1">
                  <c:v>8626</c:v>
                </c:pt>
                <c:pt idx="2">
                  <c:v>9865</c:v>
                </c:pt>
                <c:pt idx="3">
                  <c:v>9259</c:v>
                </c:pt>
                <c:pt idx="4">
                  <c:v>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A-4BDD-BA05-A65D2F9C8B73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10.47'!$V$12:$Z$12</c:f>
              <c:numCache>
                <c:formatCode>#,##0</c:formatCode>
                <c:ptCount val="5"/>
                <c:pt idx="0">
                  <c:v>542</c:v>
                </c:pt>
                <c:pt idx="1">
                  <c:v>612</c:v>
                </c:pt>
                <c:pt idx="2">
                  <c:v>587</c:v>
                </c:pt>
                <c:pt idx="3">
                  <c:v>611</c:v>
                </c:pt>
                <c:pt idx="4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A-4BDD-BA05-A65D2F9C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3.6567926455566904E-2</c:v>
                </c:pt>
                <c:pt idx="1">
                  <c:v>2.9928498467824312E-2</c:v>
                </c:pt>
                <c:pt idx="2">
                  <c:v>2.1246169560776303E-2</c:v>
                </c:pt>
                <c:pt idx="3">
                  <c:v>7.2522982635342187E-3</c:v>
                </c:pt>
                <c:pt idx="4">
                  <c:v>5.3830439223697651E-2</c:v>
                </c:pt>
                <c:pt idx="5">
                  <c:v>1.664964249233912E-2</c:v>
                </c:pt>
                <c:pt idx="6">
                  <c:v>0.11521961184882533</c:v>
                </c:pt>
                <c:pt idx="7">
                  <c:v>8.0592441266598563E-2</c:v>
                </c:pt>
                <c:pt idx="8">
                  <c:v>5.0051072522982638E-2</c:v>
                </c:pt>
                <c:pt idx="9">
                  <c:v>1.6547497446373852E-2</c:v>
                </c:pt>
                <c:pt idx="10">
                  <c:v>2.7579162410623085E-2</c:v>
                </c:pt>
                <c:pt idx="11">
                  <c:v>2.359550561797753E-2</c:v>
                </c:pt>
                <c:pt idx="12">
                  <c:v>3.9530132788559755E-2</c:v>
                </c:pt>
                <c:pt idx="13">
                  <c:v>0.10796731358529112</c:v>
                </c:pt>
                <c:pt idx="14">
                  <c:v>0.10337078651685393</c:v>
                </c:pt>
                <c:pt idx="15">
                  <c:v>6.8743615934627175E-2</c:v>
                </c:pt>
                <c:pt idx="16">
                  <c:v>0.13329928498467825</c:v>
                </c:pt>
                <c:pt idx="17">
                  <c:v>3.7793667007150152E-3</c:v>
                </c:pt>
                <c:pt idx="18">
                  <c:v>3.4831460674157301E-2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8-4289-BF52-3E68895AB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8-4289-BF52-3E68895A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10.47'!$Z$44:$Z$60</c:f>
              <c:numCache>
                <c:formatCode>#,##0</c:formatCode>
                <c:ptCount val="17"/>
                <c:pt idx="0">
                  <c:v>11</c:v>
                </c:pt>
                <c:pt idx="1">
                  <c:v>155</c:v>
                </c:pt>
                <c:pt idx="2">
                  <c:v>253</c:v>
                </c:pt>
                <c:pt idx="3">
                  <c:v>433</c:v>
                </c:pt>
                <c:pt idx="4">
                  <c:v>673</c:v>
                </c:pt>
                <c:pt idx="5">
                  <c:v>621</c:v>
                </c:pt>
                <c:pt idx="6">
                  <c:v>458</c:v>
                </c:pt>
                <c:pt idx="7">
                  <c:v>414</c:v>
                </c:pt>
                <c:pt idx="8">
                  <c:v>428</c:v>
                </c:pt>
                <c:pt idx="9">
                  <c:v>439</c:v>
                </c:pt>
                <c:pt idx="10">
                  <c:v>504</c:v>
                </c:pt>
                <c:pt idx="11">
                  <c:v>420</c:v>
                </c:pt>
                <c:pt idx="12">
                  <c:v>190</c:v>
                </c:pt>
                <c:pt idx="13">
                  <c:v>63</c:v>
                </c:pt>
                <c:pt idx="14">
                  <c:v>25</c:v>
                </c:pt>
                <c:pt idx="15">
                  <c:v>18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580-A24B-F8CEFD543A2B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10.47'!$Z$63:$Z$79</c:f>
              <c:numCache>
                <c:formatCode>#,##0</c:formatCode>
                <c:ptCount val="17"/>
                <c:pt idx="0">
                  <c:v>10</c:v>
                </c:pt>
                <c:pt idx="1">
                  <c:v>156</c:v>
                </c:pt>
                <c:pt idx="2">
                  <c:v>253</c:v>
                </c:pt>
                <c:pt idx="3">
                  <c:v>401</c:v>
                </c:pt>
                <c:pt idx="4">
                  <c:v>570</c:v>
                </c:pt>
                <c:pt idx="5">
                  <c:v>485</c:v>
                </c:pt>
                <c:pt idx="6">
                  <c:v>461</c:v>
                </c:pt>
                <c:pt idx="7">
                  <c:v>392</c:v>
                </c:pt>
                <c:pt idx="8">
                  <c:v>478</c:v>
                </c:pt>
                <c:pt idx="9">
                  <c:v>485</c:v>
                </c:pt>
                <c:pt idx="10">
                  <c:v>482</c:v>
                </c:pt>
                <c:pt idx="11">
                  <c:v>307</c:v>
                </c:pt>
                <c:pt idx="12">
                  <c:v>137</c:v>
                </c:pt>
                <c:pt idx="13">
                  <c:v>56</c:v>
                </c:pt>
                <c:pt idx="14">
                  <c:v>19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580-A24B-F8CEFD54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10.47'!$Z$83:$Z$90</c:f>
              <c:numCache>
                <c:formatCode>#,##0</c:formatCode>
                <c:ptCount val="8"/>
                <c:pt idx="0">
                  <c:v>199</c:v>
                </c:pt>
                <c:pt idx="1">
                  <c:v>235</c:v>
                </c:pt>
                <c:pt idx="2">
                  <c:v>732</c:v>
                </c:pt>
                <c:pt idx="3">
                  <c:v>414</c:v>
                </c:pt>
                <c:pt idx="4">
                  <c:v>127</c:v>
                </c:pt>
                <c:pt idx="5">
                  <c:v>159</c:v>
                </c:pt>
                <c:pt idx="6">
                  <c:v>526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8-479D-923E-6D38C4277C54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10.47'!$Z$93:$Z$100</c:f>
              <c:numCache>
                <c:formatCode>#,##0</c:formatCode>
                <c:ptCount val="8"/>
                <c:pt idx="0">
                  <c:v>250</c:v>
                </c:pt>
                <c:pt idx="1">
                  <c:v>548</c:v>
                </c:pt>
                <c:pt idx="2">
                  <c:v>116</c:v>
                </c:pt>
                <c:pt idx="3">
                  <c:v>748</c:v>
                </c:pt>
                <c:pt idx="4">
                  <c:v>549</c:v>
                </c:pt>
                <c:pt idx="5">
                  <c:v>324</c:v>
                </c:pt>
                <c:pt idx="6">
                  <c:v>42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8-479D-923E-6D38C427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1.06951871657754E-2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2.6737967914438502E-2</c:v>
                </c:pt>
                <c:pt idx="5">
                  <c:v>1.2477718360071301E-2</c:v>
                </c:pt>
                <c:pt idx="6">
                  <c:v>3.5650623885918005E-2</c:v>
                </c:pt>
                <c:pt idx="7">
                  <c:v>1.7825311942959002E-2</c:v>
                </c:pt>
                <c:pt idx="8">
                  <c:v>0</c:v>
                </c:pt>
                <c:pt idx="9">
                  <c:v>0</c:v>
                </c:pt>
                <c:pt idx="10">
                  <c:v>0.11942959001782531</c:v>
                </c:pt>
                <c:pt idx="11">
                  <c:v>1.06951871657754E-2</c:v>
                </c:pt>
                <c:pt idx="12">
                  <c:v>8.9126559714795012E-3</c:v>
                </c:pt>
                <c:pt idx="13">
                  <c:v>1.9607843137254902E-2</c:v>
                </c:pt>
                <c:pt idx="14">
                  <c:v>2.4955436720142603E-2</c:v>
                </c:pt>
                <c:pt idx="15">
                  <c:v>0.27094474153297682</c:v>
                </c:pt>
                <c:pt idx="16">
                  <c:v>0.21746880570409982</c:v>
                </c:pt>
                <c:pt idx="17">
                  <c:v>1.7825311942959002E-2</c:v>
                </c:pt>
                <c:pt idx="18">
                  <c:v>0.20320855614973263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F-486D-A172-EED536967F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F-486D-A172-EED53696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10.47'!$V$8:$Z$8</c:f>
              <c:numCache>
                <c:formatCode>#,##0</c:formatCode>
                <c:ptCount val="5"/>
                <c:pt idx="0">
                  <c:v>43325.01</c:v>
                </c:pt>
                <c:pt idx="1">
                  <c:v>41688.65</c:v>
                </c:pt>
                <c:pt idx="2">
                  <c:v>42688</c:v>
                </c:pt>
                <c:pt idx="3">
                  <c:v>44896</c:v>
                </c:pt>
                <c:pt idx="4">
                  <c:v>43806.34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1-45EB-9CE0-5936F8B70F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1-45EB-9CE0-5936F8B70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10.48'!$U$4:$Y$4</c:f>
              <c:numCache>
                <c:formatCode>#,##0</c:formatCode>
                <c:ptCount val="5"/>
                <c:pt idx="1">
                  <c:v>10465</c:v>
                </c:pt>
                <c:pt idx="2">
                  <c:v>10662</c:v>
                </c:pt>
                <c:pt idx="3">
                  <c:v>11566</c:v>
                </c:pt>
                <c:pt idx="4">
                  <c:v>10974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9DF-A0BE-2DB2AC59D7B8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10.48'!$U$7:$Y$7</c:f>
              <c:numCache>
                <c:formatCode>#,##0</c:formatCode>
                <c:ptCount val="5"/>
                <c:pt idx="1">
                  <c:v>7321</c:v>
                </c:pt>
                <c:pt idx="2">
                  <c:v>7431</c:v>
                </c:pt>
                <c:pt idx="3">
                  <c:v>7982</c:v>
                </c:pt>
                <c:pt idx="4">
                  <c:v>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3-49DF-A0BE-2DB2AC59D7B8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10.48'!$U$11:$Y$11</c:f>
              <c:numCache>
                <c:formatCode>#,##0</c:formatCode>
                <c:ptCount val="5"/>
                <c:pt idx="1">
                  <c:v>9170</c:v>
                </c:pt>
                <c:pt idx="2">
                  <c:v>9378</c:v>
                </c:pt>
                <c:pt idx="3">
                  <c:v>10126</c:v>
                </c:pt>
                <c:pt idx="4">
                  <c:v>9681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9DF-A0BE-2DB2AC59D7B8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10.48'!$U$12:$Y$12</c:f>
              <c:numCache>
                <c:formatCode>#,##0</c:formatCode>
                <c:ptCount val="5"/>
                <c:pt idx="1">
                  <c:v>1291</c:v>
                </c:pt>
                <c:pt idx="2">
                  <c:v>1284</c:v>
                </c:pt>
                <c:pt idx="3">
                  <c:v>1440</c:v>
                </c:pt>
                <c:pt idx="4">
                  <c:v>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3-49DF-A0BE-2DB2AC59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0.11000087650100798</c:v>
                </c:pt>
                <c:pt idx="1">
                  <c:v>1.0518012095713909E-2</c:v>
                </c:pt>
                <c:pt idx="2">
                  <c:v>5.3992462091331406E-2</c:v>
                </c:pt>
                <c:pt idx="3">
                  <c:v>5.3466561486545713E-3</c:v>
                </c:pt>
                <c:pt idx="4">
                  <c:v>6.0653869751950217E-2</c:v>
                </c:pt>
                <c:pt idx="5">
                  <c:v>2.9538083968796564E-2</c:v>
                </c:pt>
                <c:pt idx="6">
                  <c:v>0.12323604172144798</c:v>
                </c:pt>
                <c:pt idx="7">
                  <c:v>7.4940836181961609E-2</c:v>
                </c:pt>
                <c:pt idx="8">
                  <c:v>5.0924708563414849E-2</c:v>
                </c:pt>
                <c:pt idx="9">
                  <c:v>4.8207555438688756E-3</c:v>
                </c:pt>
                <c:pt idx="10">
                  <c:v>2.3840827416951531E-2</c:v>
                </c:pt>
                <c:pt idx="11">
                  <c:v>1.9896572881058814E-2</c:v>
                </c:pt>
                <c:pt idx="12">
                  <c:v>2.9625734069594178E-2</c:v>
                </c:pt>
                <c:pt idx="13">
                  <c:v>5.4430712595319487E-2</c:v>
                </c:pt>
                <c:pt idx="14">
                  <c:v>4.0231396266105703E-2</c:v>
                </c:pt>
                <c:pt idx="15">
                  <c:v>7.2136032956437904E-2</c:v>
                </c:pt>
                <c:pt idx="16">
                  <c:v>0.11990533789113858</c:v>
                </c:pt>
                <c:pt idx="17">
                  <c:v>1.4637566833201858E-2</c:v>
                </c:pt>
                <c:pt idx="18">
                  <c:v>3.6287141730212989E-2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8-4377-8477-03487316A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8-4377-8477-03487316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15</c:v>
                </c:pt>
                <c:pt idx="1">
                  <c:v>157</c:v>
                </c:pt>
                <c:pt idx="2">
                  <c:v>419</c:v>
                </c:pt>
                <c:pt idx="3">
                  <c:v>583</c:v>
                </c:pt>
                <c:pt idx="4">
                  <c:v>703</c:v>
                </c:pt>
                <c:pt idx="5">
                  <c:v>694</c:v>
                </c:pt>
                <c:pt idx="6">
                  <c:v>532</c:v>
                </c:pt>
                <c:pt idx="7">
                  <c:v>497</c:v>
                </c:pt>
                <c:pt idx="8">
                  <c:v>522</c:v>
                </c:pt>
                <c:pt idx="9">
                  <c:v>476</c:v>
                </c:pt>
                <c:pt idx="10">
                  <c:v>466</c:v>
                </c:pt>
                <c:pt idx="11">
                  <c:v>365</c:v>
                </c:pt>
                <c:pt idx="12">
                  <c:v>232</c:v>
                </c:pt>
                <c:pt idx="13">
                  <c:v>74</c:v>
                </c:pt>
                <c:pt idx="14">
                  <c:v>43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A-465A-82D3-5E38698AEFD8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7</c:v>
                </c:pt>
                <c:pt idx="1">
                  <c:v>180</c:v>
                </c:pt>
                <c:pt idx="2">
                  <c:v>389</c:v>
                </c:pt>
                <c:pt idx="3">
                  <c:v>440</c:v>
                </c:pt>
                <c:pt idx="4">
                  <c:v>567</c:v>
                </c:pt>
                <c:pt idx="5">
                  <c:v>537</c:v>
                </c:pt>
                <c:pt idx="6">
                  <c:v>517</c:v>
                </c:pt>
                <c:pt idx="7">
                  <c:v>466</c:v>
                </c:pt>
                <c:pt idx="8">
                  <c:v>472</c:v>
                </c:pt>
                <c:pt idx="9">
                  <c:v>512</c:v>
                </c:pt>
                <c:pt idx="10">
                  <c:v>481</c:v>
                </c:pt>
                <c:pt idx="11">
                  <c:v>341</c:v>
                </c:pt>
                <c:pt idx="12">
                  <c:v>169</c:v>
                </c:pt>
                <c:pt idx="13">
                  <c:v>45</c:v>
                </c:pt>
                <c:pt idx="14">
                  <c:v>26</c:v>
                </c:pt>
                <c:pt idx="15">
                  <c:v>14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A-465A-82D3-5E38698A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323</c:v>
                </c:pt>
                <c:pt idx="1">
                  <c:v>363</c:v>
                </c:pt>
                <c:pt idx="2">
                  <c:v>685</c:v>
                </c:pt>
                <c:pt idx="3">
                  <c:v>251</c:v>
                </c:pt>
                <c:pt idx="4">
                  <c:v>99</c:v>
                </c:pt>
                <c:pt idx="5">
                  <c:v>218</c:v>
                </c:pt>
                <c:pt idx="6">
                  <c:v>330</c:v>
                </c:pt>
                <c:pt idx="7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D-4F2B-ABB5-187A82AEA0AE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223</c:v>
                </c:pt>
                <c:pt idx="1">
                  <c:v>611</c:v>
                </c:pt>
                <c:pt idx="2">
                  <c:v>102</c:v>
                </c:pt>
                <c:pt idx="3">
                  <c:v>669</c:v>
                </c:pt>
                <c:pt idx="4">
                  <c:v>587</c:v>
                </c:pt>
                <c:pt idx="5">
                  <c:v>458</c:v>
                </c:pt>
                <c:pt idx="6">
                  <c:v>24</c:v>
                </c:pt>
                <c:pt idx="7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D-4F2B-ABB5-187A82AE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10.48'!$U$8:$Y$8</c:f>
              <c:numCache>
                <c:formatCode>#,##0</c:formatCode>
                <c:ptCount val="5"/>
                <c:pt idx="1">
                  <c:v>31765.5</c:v>
                </c:pt>
                <c:pt idx="2">
                  <c:v>33971.99</c:v>
                </c:pt>
                <c:pt idx="3">
                  <c:v>34634.5</c:v>
                </c:pt>
                <c:pt idx="4">
                  <c:v>35969.019999999997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C-41DE-9105-722111CC81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C-41DE-9105-722111CC8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10.48'!$V$4:$Z$4</c:f>
              <c:numCache>
                <c:formatCode>#,##0</c:formatCode>
                <c:ptCount val="5"/>
                <c:pt idx="0">
                  <c:v>10465</c:v>
                </c:pt>
                <c:pt idx="1">
                  <c:v>10662</c:v>
                </c:pt>
                <c:pt idx="2">
                  <c:v>11566</c:v>
                </c:pt>
                <c:pt idx="3">
                  <c:v>10974</c:v>
                </c:pt>
                <c:pt idx="4">
                  <c:v>11411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8-4FFD-AF98-3A96D865B97E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10.48'!$V$7:$Z$7</c:f>
              <c:numCache>
                <c:formatCode>#,##0</c:formatCode>
                <c:ptCount val="5"/>
                <c:pt idx="0">
                  <c:v>7321</c:v>
                </c:pt>
                <c:pt idx="1">
                  <c:v>7431</c:v>
                </c:pt>
                <c:pt idx="2">
                  <c:v>7982</c:v>
                </c:pt>
                <c:pt idx="3">
                  <c:v>7608</c:v>
                </c:pt>
                <c:pt idx="4">
                  <c:v>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8-4FFD-AF98-3A96D865B97E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10.48'!$V$11:$Z$11</c:f>
              <c:numCache>
                <c:formatCode>#,##0</c:formatCode>
                <c:ptCount val="5"/>
                <c:pt idx="0">
                  <c:v>9170</c:v>
                </c:pt>
                <c:pt idx="1">
                  <c:v>9378</c:v>
                </c:pt>
                <c:pt idx="2">
                  <c:v>10126</c:v>
                </c:pt>
                <c:pt idx="3">
                  <c:v>9681</c:v>
                </c:pt>
                <c:pt idx="4">
                  <c:v>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8-4FFD-AF98-3A96D865B97E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10.48'!$V$12:$Z$12</c:f>
              <c:numCache>
                <c:formatCode>#,##0</c:formatCode>
                <c:ptCount val="5"/>
                <c:pt idx="0">
                  <c:v>1291</c:v>
                </c:pt>
                <c:pt idx="1">
                  <c:v>1284</c:v>
                </c:pt>
                <c:pt idx="2">
                  <c:v>1440</c:v>
                </c:pt>
                <c:pt idx="3">
                  <c:v>1291</c:v>
                </c:pt>
                <c:pt idx="4">
                  <c:v>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8-4FFD-AF98-3A96D865B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0.11000087650100798</c:v>
                </c:pt>
                <c:pt idx="1">
                  <c:v>1.0518012095713909E-2</c:v>
                </c:pt>
                <c:pt idx="2">
                  <c:v>5.3992462091331406E-2</c:v>
                </c:pt>
                <c:pt idx="3">
                  <c:v>5.3466561486545713E-3</c:v>
                </c:pt>
                <c:pt idx="4">
                  <c:v>6.0653869751950217E-2</c:v>
                </c:pt>
                <c:pt idx="5">
                  <c:v>2.9538083968796564E-2</c:v>
                </c:pt>
                <c:pt idx="6">
                  <c:v>0.12323604172144798</c:v>
                </c:pt>
                <c:pt idx="7">
                  <c:v>7.4940836181961609E-2</c:v>
                </c:pt>
                <c:pt idx="8">
                  <c:v>5.0924708563414849E-2</c:v>
                </c:pt>
                <c:pt idx="9">
                  <c:v>4.8207555438688756E-3</c:v>
                </c:pt>
                <c:pt idx="10">
                  <c:v>2.3840827416951531E-2</c:v>
                </c:pt>
                <c:pt idx="11">
                  <c:v>1.9896572881058814E-2</c:v>
                </c:pt>
                <c:pt idx="12">
                  <c:v>2.9625734069594178E-2</c:v>
                </c:pt>
                <c:pt idx="13">
                  <c:v>5.4430712595319487E-2</c:v>
                </c:pt>
                <c:pt idx="14">
                  <c:v>4.0231396266105703E-2</c:v>
                </c:pt>
                <c:pt idx="15">
                  <c:v>7.2136032956437904E-2</c:v>
                </c:pt>
                <c:pt idx="16">
                  <c:v>0.11990533789113858</c:v>
                </c:pt>
                <c:pt idx="17">
                  <c:v>1.4637566833201858E-2</c:v>
                </c:pt>
                <c:pt idx="18">
                  <c:v>3.6287141730212989E-2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E-4DF2-8674-631F217124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E-4DF2-8674-631F217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10.48'!$Z$44:$Z$60</c:f>
              <c:numCache>
                <c:formatCode>#,##0</c:formatCode>
                <c:ptCount val="17"/>
                <c:pt idx="0">
                  <c:v>11</c:v>
                </c:pt>
                <c:pt idx="1">
                  <c:v>183</c:v>
                </c:pt>
                <c:pt idx="2">
                  <c:v>417</c:v>
                </c:pt>
                <c:pt idx="3">
                  <c:v>526</c:v>
                </c:pt>
                <c:pt idx="4">
                  <c:v>699</c:v>
                </c:pt>
                <c:pt idx="5">
                  <c:v>763</c:v>
                </c:pt>
                <c:pt idx="6">
                  <c:v>565</c:v>
                </c:pt>
                <c:pt idx="7">
                  <c:v>478</c:v>
                </c:pt>
                <c:pt idx="8">
                  <c:v>530</c:v>
                </c:pt>
                <c:pt idx="9">
                  <c:v>474</c:v>
                </c:pt>
                <c:pt idx="10">
                  <c:v>507</c:v>
                </c:pt>
                <c:pt idx="11">
                  <c:v>407</c:v>
                </c:pt>
                <c:pt idx="12">
                  <c:v>241</c:v>
                </c:pt>
                <c:pt idx="13">
                  <c:v>74</c:v>
                </c:pt>
                <c:pt idx="14">
                  <c:v>50</c:v>
                </c:pt>
                <c:pt idx="15">
                  <c:v>19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9B7-A67C-DA9A919E95FC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10.48'!$Z$63:$Z$79</c:f>
              <c:numCache>
                <c:formatCode>#,##0</c:formatCode>
                <c:ptCount val="17"/>
                <c:pt idx="0">
                  <c:v>23</c:v>
                </c:pt>
                <c:pt idx="1">
                  <c:v>184</c:v>
                </c:pt>
                <c:pt idx="2">
                  <c:v>378</c:v>
                </c:pt>
                <c:pt idx="3">
                  <c:v>492</c:v>
                </c:pt>
                <c:pt idx="4">
                  <c:v>611</c:v>
                </c:pt>
                <c:pt idx="5">
                  <c:v>517</c:v>
                </c:pt>
                <c:pt idx="6">
                  <c:v>577</c:v>
                </c:pt>
                <c:pt idx="7">
                  <c:v>455</c:v>
                </c:pt>
                <c:pt idx="8">
                  <c:v>517</c:v>
                </c:pt>
                <c:pt idx="9">
                  <c:v>521</c:v>
                </c:pt>
                <c:pt idx="10">
                  <c:v>513</c:v>
                </c:pt>
                <c:pt idx="11">
                  <c:v>387</c:v>
                </c:pt>
                <c:pt idx="12">
                  <c:v>186</c:v>
                </c:pt>
                <c:pt idx="13">
                  <c:v>55</c:v>
                </c:pt>
                <c:pt idx="14">
                  <c:v>23</c:v>
                </c:pt>
                <c:pt idx="15">
                  <c:v>21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9B7-A67C-DA9A919E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10.48'!$Z$83:$Z$90</c:f>
              <c:numCache>
                <c:formatCode>#,##0</c:formatCode>
                <c:ptCount val="8"/>
                <c:pt idx="0">
                  <c:v>327</c:v>
                </c:pt>
                <c:pt idx="1">
                  <c:v>352</c:v>
                </c:pt>
                <c:pt idx="2">
                  <c:v>721</c:v>
                </c:pt>
                <c:pt idx="3">
                  <c:v>261</c:v>
                </c:pt>
                <c:pt idx="4">
                  <c:v>100</c:v>
                </c:pt>
                <c:pt idx="5">
                  <c:v>228</c:v>
                </c:pt>
                <c:pt idx="6">
                  <c:v>342</c:v>
                </c:pt>
                <c:pt idx="7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086-B82B-C9EC727DCD6F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10.48'!$Z$93:$Z$100</c:f>
              <c:numCache>
                <c:formatCode>#,##0</c:formatCode>
                <c:ptCount val="8"/>
                <c:pt idx="0">
                  <c:v>248</c:v>
                </c:pt>
                <c:pt idx="1">
                  <c:v>649</c:v>
                </c:pt>
                <c:pt idx="2">
                  <c:v>110</c:v>
                </c:pt>
                <c:pt idx="3">
                  <c:v>722</c:v>
                </c:pt>
                <c:pt idx="4">
                  <c:v>572</c:v>
                </c:pt>
                <c:pt idx="5">
                  <c:v>500</c:v>
                </c:pt>
                <c:pt idx="6">
                  <c:v>25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B-4086-B82B-C9EC727D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21</c:v>
                </c:pt>
                <c:pt idx="4">
                  <c:v>48</c:v>
                </c:pt>
                <c:pt idx="5">
                  <c:v>37</c:v>
                </c:pt>
                <c:pt idx="6">
                  <c:v>21</c:v>
                </c:pt>
                <c:pt idx="7">
                  <c:v>19</c:v>
                </c:pt>
                <c:pt idx="8">
                  <c:v>22</c:v>
                </c:pt>
                <c:pt idx="9">
                  <c:v>14</c:v>
                </c:pt>
                <c:pt idx="10">
                  <c:v>22</c:v>
                </c:pt>
                <c:pt idx="11">
                  <c:v>17</c:v>
                </c:pt>
                <c:pt idx="12">
                  <c:v>12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769-A34F-169F7698FA4E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24</c:v>
                </c:pt>
                <c:pt idx="4">
                  <c:v>72</c:v>
                </c:pt>
                <c:pt idx="5">
                  <c:v>47</c:v>
                </c:pt>
                <c:pt idx="6">
                  <c:v>35</c:v>
                </c:pt>
                <c:pt idx="7">
                  <c:v>25</c:v>
                </c:pt>
                <c:pt idx="8">
                  <c:v>15</c:v>
                </c:pt>
                <c:pt idx="9">
                  <c:v>31</c:v>
                </c:pt>
                <c:pt idx="10">
                  <c:v>22</c:v>
                </c:pt>
                <c:pt idx="11">
                  <c:v>13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1-4769-A34F-169F7698F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10.48'!$V$8:$Z$8</c:f>
              <c:numCache>
                <c:formatCode>#,##0</c:formatCode>
                <c:ptCount val="5"/>
                <c:pt idx="0">
                  <c:v>31765.5</c:v>
                </c:pt>
                <c:pt idx="1">
                  <c:v>33971.99</c:v>
                </c:pt>
                <c:pt idx="2">
                  <c:v>34634.5</c:v>
                </c:pt>
                <c:pt idx="3">
                  <c:v>35969.019999999997</c:v>
                </c:pt>
                <c:pt idx="4">
                  <c:v>35476.800000000003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2EF-9F91-516C4D6BDD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2EF-9F91-516C4D6B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10.49'!$U$4:$Y$4</c:f>
              <c:numCache>
                <c:formatCode>#,##0</c:formatCode>
                <c:ptCount val="5"/>
                <c:pt idx="1">
                  <c:v>9493</c:v>
                </c:pt>
                <c:pt idx="2">
                  <c:v>9978</c:v>
                </c:pt>
                <c:pt idx="3">
                  <c:v>10804</c:v>
                </c:pt>
                <c:pt idx="4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6-4653-80AC-189BB85CBC72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10.49'!$U$7:$Y$7</c:f>
              <c:numCache>
                <c:formatCode>#,##0</c:formatCode>
                <c:ptCount val="5"/>
                <c:pt idx="1">
                  <c:v>7311</c:v>
                </c:pt>
                <c:pt idx="2">
                  <c:v>7549</c:v>
                </c:pt>
                <c:pt idx="3">
                  <c:v>7979</c:v>
                </c:pt>
                <c:pt idx="4">
                  <c:v>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6-4653-80AC-189BB85CBC72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10.49'!$U$11:$Y$11</c:f>
              <c:numCache>
                <c:formatCode>#,##0</c:formatCode>
                <c:ptCount val="5"/>
                <c:pt idx="1">
                  <c:v>8650</c:v>
                </c:pt>
                <c:pt idx="2">
                  <c:v>9087</c:v>
                </c:pt>
                <c:pt idx="3">
                  <c:v>9830</c:v>
                </c:pt>
                <c:pt idx="4">
                  <c:v>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6-4653-80AC-189BB85CBC72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10.49'!$U$12:$Y$12</c:f>
              <c:numCache>
                <c:formatCode>#,##0</c:formatCode>
                <c:ptCount val="5"/>
                <c:pt idx="1">
                  <c:v>841</c:v>
                </c:pt>
                <c:pt idx="2">
                  <c:v>891</c:v>
                </c:pt>
                <c:pt idx="3">
                  <c:v>974</c:v>
                </c:pt>
                <c:pt idx="4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6-4653-80AC-189BB85C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3.6149126946672959E-2</c:v>
                </c:pt>
                <c:pt idx="1">
                  <c:v>1.906559697970741E-2</c:v>
                </c:pt>
                <c:pt idx="2">
                  <c:v>8.9664936290703157E-2</c:v>
                </c:pt>
                <c:pt idx="3">
                  <c:v>1.1042944785276074E-2</c:v>
                </c:pt>
                <c:pt idx="4">
                  <c:v>7.1826333176026422E-2</c:v>
                </c:pt>
                <c:pt idx="5">
                  <c:v>2.4539877300613498E-2</c:v>
                </c:pt>
                <c:pt idx="6">
                  <c:v>0.11175082586125532</c:v>
                </c:pt>
                <c:pt idx="7">
                  <c:v>7.2392638036809814E-2</c:v>
                </c:pt>
                <c:pt idx="8">
                  <c:v>4.0679565832940065E-2</c:v>
                </c:pt>
                <c:pt idx="9">
                  <c:v>7.3619631901840491E-3</c:v>
                </c:pt>
                <c:pt idx="10">
                  <c:v>2.737140160453044E-2</c:v>
                </c:pt>
                <c:pt idx="11">
                  <c:v>8.8721094856064175E-3</c:v>
                </c:pt>
                <c:pt idx="12">
                  <c:v>2.0386974988201981E-2</c:v>
                </c:pt>
                <c:pt idx="13">
                  <c:v>8.2680509674374708E-2</c:v>
                </c:pt>
                <c:pt idx="14">
                  <c:v>4.6059462010382253E-2</c:v>
                </c:pt>
                <c:pt idx="15">
                  <c:v>7.6828692779613031E-2</c:v>
                </c:pt>
                <c:pt idx="16">
                  <c:v>0.14733364794714487</c:v>
                </c:pt>
                <c:pt idx="17">
                  <c:v>1.0099103350637092E-2</c:v>
                </c:pt>
                <c:pt idx="18">
                  <c:v>4.7758376592732424E-2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F-4592-814A-92B4E32CBE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F-4592-814A-92B4E32C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12</c:v>
                </c:pt>
                <c:pt idx="1">
                  <c:v>155</c:v>
                </c:pt>
                <c:pt idx="2">
                  <c:v>369</c:v>
                </c:pt>
                <c:pt idx="3">
                  <c:v>606</c:v>
                </c:pt>
                <c:pt idx="4">
                  <c:v>581</c:v>
                </c:pt>
                <c:pt idx="5">
                  <c:v>512</c:v>
                </c:pt>
                <c:pt idx="6">
                  <c:v>504</c:v>
                </c:pt>
                <c:pt idx="7">
                  <c:v>443</c:v>
                </c:pt>
                <c:pt idx="8">
                  <c:v>524</c:v>
                </c:pt>
                <c:pt idx="9">
                  <c:v>575</c:v>
                </c:pt>
                <c:pt idx="10">
                  <c:v>508</c:v>
                </c:pt>
                <c:pt idx="11">
                  <c:v>406</c:v>
                </c:pt>
                <c:pt idx="12">
                  <c:v>178</c:v>
                </c:pt>
                <c:pt idx="13">
                  <c:v>65</c:v>
                </c:pt>
                <c:pt idx="14">
                  <c:v>17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F-4F5B-A651-6290B48C84F2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6</c:v>
                </c:pt>
                <c:pt idx="1">
                  <c:v>194</c:v>
                </c:pt>
                <c:pt idx="2">
                  <c:v>389</c:v>
                </c:pt>
                <c:pt idx="3">
                  <c:v>493</c:v>
                </c:pt>
                <c:pt idx="4">
                  <c:v>465</c:v>
                </c:pt>
                <c:pt idx="5">
                  <c:v>445</c:v>
                </c:pt>
                <c:pt idx="6">
                  <c:v>405</c:v>
                </c:pt>
                <c:pt idx="7">
                  <c:v>451</c:v>
                </c:pt>
                <c:pt idx="8">
                  <c:v>585</c:v>
                </c:pt>
                <c:pt idx="9">
                  <c:v>515</c:v>
                </c:pt>
                <c:pt idx="10">
                  <c:v>518</c:v>
                </c:pt>
                <c:pt idx="11">
                  <c:v>377</c:v>
                </c:pt>
                <c:pt idx="12">
                  <c:v>146</c:v>
                </c:pt>
                <c:pt idx="13">
                  <c:v>49</c:v>
                </c:pt>
                <c:pt idx="14">
                  <c:v>25</c:v>
                </c:pt>
                <c:pt idx="15">
                  <c:v>10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F-4F5B-A651-6290B48C8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287</c:v>
                </c:pt>
                <c:pt idx="1">
                  <c:v>292</c:v>
                </c:pt>
                <c:pt idx="2">
                  <c:v>976</c:v>
                </c:pt>
                <c:pt idx="3">
                  <c:v>204</c:v>
                </c:pt>
                <c:pt idx="4">
                  <c:v>113</c:v>
                </c:pt>
                <c:pt idx="5">
                  <c:v>227</c:v>
                </c:pt>
                <c:pt idx="6">
                  <c:v>514</c:v>
                </c:pt>
                <c:pt idx="7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2-4801-B2BB-DAD5572DE22B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281</c:v>
                </c:pt>
                <c:pt idx="1">
                  <c:v>622</c:v>
                </c:pt>
                <c:pt idx="2">
                  <c:v>114</c:v>
                </c:pt>
                <c:pt idx="3">
                  <c:v>776</c:v>
                </c:pt>
                <c:pt idx="4">
                  <c:v>540</c:v>
                </c:pt>
                <c:pt idx="5">
                  <c:v>487</c:v>
                </c:pt>
                <c:pt idx="6">
                  <c:v>35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2-4801-B2BB-DAD5572D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10.49'!$U$8:$Y$8</c:f>
              <c:numCache>
                <c:formatCode>#,##0</c:formatCode>
                <c:ptCount val="5"/>
                <c:pt idx="1">
                  <c:v>38688</c:v>
                </c:pt>
                <c:pt idx="2">
                  <c:v>38856.5</c:v>
                </c:pt>
                <c:pt idx="3">
                  <c:v>39701</c:v>
                </c:pt>
                <c:pt idx="4">
                  <c:v>39957.599999999999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7-482E-B85B-24ADDF6445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7-482E-B85B-24ADDF64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10.49'!$V$4:$Z$4</c:f>
              <c:numCache>
                <c:formatCode>#,##0</c:formatCode>
                <c:ptCount val="5"/>
                <c:pt idx="0">
                  <c:v>9493</c:v>
                </c:pt>
                <c:pt idx="1">
                  <c:v>9978</c:v>
                </c:pt>
                <c:pt idx="2">
                  <c:v>10804</c:v>
                </c:pt>
                <c:pt idx="3">
                  <c:v>10572</c:v>
                </c:pt>
                <c:pt idx="4">
                  <c:v>10590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2-4955-B4B7-61A53D581AC8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10.49'!$V$7:$Z$7</c:f>
              <c:numCache>
                <c:formatCode>#,##0</c:formatCode>
                <c:ptCount val="5"/>
                <c:pt idx="0">
                  <c:v>7311</c:v>
                </c:pt>
                <c:pt idx="1">
                  <c:v>7549</c:v>
                </c:pt>
                <c:pt idx="2">
                  <c:v>7979</c:v>
                </c:pt>
                <c:pt idx="3">
                  <c:v>7761</c:v>
                </c:pt>
                <c:pt idx="4">
                  <c:v>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2-4955-B4B7-61A53D581AC8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10.49'!$V$11:$Z$11</c:f>
              <c:numCache>
                <c:formatCode>#,##0</c:formatCode>
                <c:ptCount val="5"/>
                <c:pt idx="0">
                  <c:v>8650</c:v>
                </c:pt>
                <c:pt idx="1">
                  <c:v>9087</c:v>
                </c:pt>
                <c:pt idx="2">
                  <c:v>9830</c:v>
                </c:pt>
                <c:pt idx="3">
                  <c:v>9668</c:v>
                </c:pt>
                <c:pt idx="4">
                  <c:v>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2-4955-B4B7-61A53D581AC8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10.49'!$V$12:$Z$12</c:f>
              <c:numCache>
                <c:formatCode>#,##0</c:formatCode>
                <c:ptCount val="5"/>
                <c:pt idx="0">
                  <c:v>841</c:v>
                </c:pt>
                <c:pt idx="1">
                  <c:v>891</c:v>
                </c:pt>
                <c:pt idx="2">
                  <c:v>974</c:v>
                </c:pt>
                <c:pt idx="3">
                  <c:v>904</c:v>
                </c:pt>
                <c:pt idx="4">
                  <c:v>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2-4955-B4B7-61A53D58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3.6149126946672959E-2</c:v>
                </c:pt>
                <c:pt idx="1">
                  <c:v>1.906559697970741E-2</c:v>
                </c:pt>
                <c:pt idx="2">
                  <c:v>8.9664936290703157E-2</c:v>
                </c:pt>
                <c:pt idx="3">
                  <c:v>1.1042944785276074E-2</c:v>
                </c:pt>
                <c:pt idx="4">
                  <c:v>7.1826333176026422E-2</c:v>
                </c:pt>
                <c:pt idx="5">
                  <c:v>2.4539877300613498E-2</c:v>
                </c:pt>
                <c:pt idx="6">
                  <c:v>0.11175082586125532</c:v>
                </c:pt>
                <c:pt idx="7">
                  <c:v>7.2392638036809814E-2</c:v>
                </c:pt>
                <c:pt idx="8">
                  <c:v>4.0679565832940065E-2</c:v>
                </c:pt>
                <c:pt idx="9">
                  <c:v>7.3619631901840491E-3</c:v>
                </c:pt>
                <c:pt idx="10">
                  <c:v>2.737140160453044E-2</c:v>
                </c:pt>
                <c:pt idx="11">
                  <c:v>8.8721094856064175E-3</c:v>
                </c:pt>
                <c:pt idx="12">
                  <c:v>2.0386974988201981E-2</c:v>
                </c:pt>
                <c:pt idx="13">
                  <c:v>8.2680509674374708E-2</c:v>
                </c:pt>
                <c:pt idx="14">
                  <c:v>4.6059462010382253E-2</c:v>
                </c:pt>
                <c:pt idx="15">
                  <c:v>7.6828692779613031E-2</c:v>
                </c:pt>
                <c:pt idx="16">
                  <c:v>0.14733364794714487</c:v>
                </c:pt>
                <c:pt idx="17">
                  <c:v>1.0099103350637092E-2</c:v>
                </c:pt>
                <c:pt idx="18">
                  <c:v>4.7758376592732424E-2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8-4C31-BEFB-C6590A21F6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8-4C31-BEFB-C6590A21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10.49'!$Z$44:$Z$60</c:f>
              <c:numCache>
                <c:formatCode>#,##0</c:formatCode>
                <c:ptCount val="17"/>
                <c:pt idx="0">
                  <c:v>5</c:v>
                </c:pt>
                <c:pt idx="1">
                  <c:v>157</c:v>
                </c:pt>
                <c:pt idx="2">
                  <c:v>363</c:v>
                </c:pt>
                <c:pt idx="3">
                  <c:v>584</c:v>
                </c:pt>
                <c:pt idx="4">
                  <c:v>582</c:v>
                </c:pt>
                <c:pt idx="5">
                  <c:v>484</c:v>
                </c:pt>
                <c:pt idx="6">
                  <c:v>498</c:v>
                </c:pt>
                <c:pt idx="7">
                  <c:v>427</c:v>
                </c:pt>
                <c:pt idx="8">
                  <c:v>536</c:v>
                </c:pt>
                <c:pt idx="9">
                  <c:v>551</c:v>
                </c:pt>
                <c:pt idx="10">
                  <c:v>516</c:v>
                </c:pt>
                <c:pt idx="11">
                  <c:v>408</c:v>
                </c:pt>
                <c:pt idx="12">
                  <c:v>199</c:v>
                </c:pt>
                <c:pt idx="13">
                  <c:v>75</c:v>
                </c:pt>
                <c:pt idx="14">
                  <c:v>30</c:v>
                </c:pt>
                <c:pt idx="15">
                  <c:v>15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F-4903-B15A-70B038876D0C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10.49'!$Z$63:$Z$79</c:f>
              <c:numCache>
                <c:formatCode>#,##0</c:formatCode>
                <c:ptCount val="17"/>
                <c:pt idx="0">
                  <c:v>16</c:v>
                </c:pt>
                <c:pt idx="1">
                  <c:v>176</c:v>
                </c:pt>
                <c:pt idx="2">
                  <c:v>382</c:v>
                </c:pt>
                <c:pt idx="3">
                  <c:v>513</c:v>
                </c:pt>
                <c:pt idx="4">
                  <c:v>466</c:v>
                </c:pt>
                <c:pt idx="5">
                  <c:v>449</c:v>
                </c:pt>
                <c:pt idx="6">
                  <c:v>419</c:v>
                </c:pt>
                <c:pt idx="7">
                  <c:v>435</c:v>
                </c:pt>
                <c:pt idx="8">
                  <c:v>557</c:v>
                </c:pt>
                <c:pt idx="9">
                  <c:v>553</c:v>
                </c:pt>
                <c:pt idx="10">
                  <c:v>513</c:v>
                </c:pt>
                <c:pt idx="11">
                  <c:v>406</c:v>
                </c:pt>
                <c:pt idx="12">
                  <c:v>159</c:v>
                </c:pt>
                <c:pt idx="13">
                  <c:v>54</c:v>
                </c:pt>
                <c:pt idx="14">
                  <c:v>23</c:v>
                </c:pt>
                <c:pt idx="15">
                  <c:v>16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F-4903-B15A-70B03887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10.49'!$Z$83:$Z$90</c:f>
              <c:numCache>
                <c:formatCode>#,##0</c:formatCode>
                <c:ptCount val="8"/>
                <c:pt idx="0">
                  <c:v>306</c:v>
                </c:pt>
                <c:pt idx="1">
                  <c:v>284</c:v>
                </c:pt>
                <c:pt idx="2">
                  <c:v>984</c:v>
                </c:pt>
                <c:pt idx="3">
                  <c:v>225</c:v>
                </c:pt>
                <c:pt idx="4">
                  <c:v>106</c:v>
                </c:pt>
                <c:pt idx="5">
                  <c:v>239</c:v>
                </c:pt>
                <c:pt idx="6">
                  <c:v>516</c:v>
                </c:pt>
                <c:pt idx="7">
                  <c:v>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2-415A-AE11-53A3D24E8574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10.49'!$Z$93:$Z$100</c:f>
              <c:numCache>
                <c:formatCode>#,##0</c:formatCode>
                <c:ptCount val="8"/>
                <c:pt idx="0">
                  <c:v>295</c:v>
                </c:pt>
                <c:pt idx="1">
                  <c:v>653</c:v>
                </c:pt>
                <c:pt idx="2">
                  <c:v>121</c:v>
                </c:pt>
                <c:pt idx="3">
                  <c:v>821</c:v>
                </c:pt>
                <c:pt idx="4">
                  <c:v>537</c:v>
                </c:pt>
                <c:pt idx="5">
                  <c:v>479</c:v>
                </c:pt>
                <c:pt idx="6">
                  <c:v>26</c:v>
                </c:pt>
                <c:pt idx="7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2-415A-AE11-53A3D24E8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10.5'!$Z$83:$Z$90</c:f>
              <c:numCache>
                <c:formatCode>#,##0</c:formatCode>
                <c:ptCount val="8"/>
                <c:pt idx="0">
                  <c:v>13</c:v>
                </c:pt>
                <c:pt idx="1">
                  <c:v>25</c:v>
                </c:pt>
                <c:pt idx="2">
                  <c:v>11</c:v>
                </c:pt>
                <c:pt idx="3">
                  <c:v>41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1-46B3-B5B3-A85F69F770F1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10.5'!$Z$93:$Z$100</c:f>
              <c:numCache>
                <c:formatCode>#,##0</c:formatCode>
                <c:ptCount val="8"/>
                <c:pt idx="0">
                  <c:v>11</c:v>
                </c:pt>
                <c:pt idx="1">
                  <c:v>57</c:v>
                </c:pt>
                <c:pt idx="2">
                  <c:v>4</c:v>
                </c:pt>
                <c:pt idx="3">
                  <c:v>54</c:v>
                </c:pt>
                <c:pt idx="4">
                  <c:v>15</c:v>
                </c:pt>
                <c:pt idx="5">
                  <c:v>4</c:v>
                </c:pt>
                <c:pt idx="6">
                  <c:v>4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1-46B3-B5B3-A85F69F7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10.49'!$V$8:$Z$8</c:f>
              <c:numCache>
                <c:formatCode>#,##0</c:formatCode>
                <c:ptCount val="5"/>
                <c:pt idx="0">
                  <c:v>38688</c:v>
                </c:pt>
                <c:pt idx="1">
                  <c:v>38856.5</c:v>
                </c:pt>
                <c:pt idx="2">
                  <c:v>39701</c:v>
                </c:pt>
                <c:pt idx="3">
                  <c:v>39957.599999999999</c:v>
                </c:pt>
                <c:pt idx="4">
                  <c:v>41585.18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5-4296-8AA4-A833FE4154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5-4296-8AA4-A833FE41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10.50'!$U$4:$Y$4</c:f>
              <c:numCache>
                <c:formatCode>#,##0</c:formatCode>
                <c:ptCount val="5"/>
                <c:pt idx="1">
                  <c:v>16777</c:v>
                </c:pt>
                <c:pt idx="2">
                  <c:v>17395</c:v>
                </c:pt>
                <c:pt idx="3">
                  <c:v>17951</c:v>
                </c:pt>
                <c:pt idx="4">
                  <c:v>18439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9-46CD-BDE0-6FDAE04A97BC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10.50'!$U$7:$Y$7</c:f>
              <c:numCache>
                <c:formatCode>#,##0</c:formatCode>
                <c:ptCount val="5"/>
                <c:pt idx="1">
                  <c:v>12126</c:v>
                </c:pt>
                <c:pt idx="2">
                  <c:v>12193</c:v>
                </c:pt>
                <c:pt idx="3">
                  <c:v>12560</c:v>
                </c:pt>
                <c:pt idx="4">
                  <c:v>12882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9-46CD-BDE0-6FDAE04A97BC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10.50'!$U$11:$Y$11</c:f>
              <c:numCache>
                <c:formatCode>#,##0</c:formatCode>
                <c:ptCount val="5"/>
                <c:pt idx="1">
                  <c:v>14972</c:v>
                </c:pt>
                <c:pt idx="2">
                  <c:v>15576</c:v>
                </c:pt>
                <c:pt idx="3">
                  <c:v>16053</c:v>
                </c:pt>
                <c:pt idx="4">
                  <c:v>16413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9-46CD-BDE0-6FDAE04A97BC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10.50'!$U$12:$Y$12</c:f>
              <c:numCache>
                <c:formatCode>#,##0</c:formatCode>
                <c:ptCount val="5"/>
                <c:pt idx="1">
                  <c:v>1805</c:v>
                </c:pt>
                <c:pt idx="2">
                  <c:v>1819</c:v>
                </c:pt>
                <c:pt idx="3">
                  <c:v>1896</c:v>
                </c:pt>
                <c:pt idx="4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9-46CD-BDE0-6FDAE04A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7.379094335616075E-3</c:v>
                </c:pt>
                <c:pt idx="1">
                  <c:v>5.149439932048628E-3</c:v>
                </c:pt>
                <c:pt idx="2">
                  <c:v>4.8733874820831344E-2</c:v>
                </c:pt>
                <c:pt idx="3">
                  <c:v>7.16674629718108E-3</c:v>
                </c:pt>
                <c:pt idx="4">
                  <c:v>4.8680787811222592E-2</c:v>
                </c:pt>
                <c:pt idx="5">
                  <c:v>2.9197855284811808E-2</c:v>
                </c:pt>
                <c:pt idx="6">
                  <c:v>8.5576259489302961E-2</c:v>
                </c:pt>
                <c:pt idx="7">
                  <c:v>7.8197165153686896E-2</c:v>
                </c:pt>
                <c:pt idx="8">
                  <c:v>3.4771991293730424E-2</c:v>
                </c:pt>
                <c:pt idx="9">
                  <c:v>1.8792801401497052E-2</c:v>
                </c:pt>
                <c:pt idx="10">
                  <c:v>3.5143600360991664E-2</c:v>
                </c:pt>
                <c:pt idx="11">
                  <c:v>1.8792801401497052E-2</c:v>
                </c:pt>
                <c:pt idx="12">
                  <c:v>8.7646652864044175E-2</c:v>
                </c:pt>
                <c:pt idx="13">
                  <c:v>9.5928226363008975E-2</c:v>
                </c:pt>
                <c:pt idx="14">
                  <c:v>6.8429155385677121E-2</c:v>
                </c:pt>
                <c:pt idx="15">
                  <c:v>0.10574932314062749</c:v>
                </c:pt>
                <c:pt idx="16">
                  <c:v>0.14418431809736157</c:v>
                </c:pt>
                <c:pt idx="17">
                  <c:v>1.9960715612889524E-2</c:v>
                </c:pt>
                <c:pt idx="18">
                  <c:v>3.1799118755640496E-2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B-4A83-B2A1-FE03301FA9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B-4A83-B2A1-FE03301F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4</c:v>
                </c:pt>
                <c:pt idx="1">
                  <c:v>134</c:v>
                </c:pt>
                <c:pt idx="2">
                  <c:v>472</c:v>
                </c:pt>
                <c:pt idx="3">
                  <c:v>915</c:v>
                </c:pt>
                <c:pt idx="4">
                  <c:v>1399</c:v>
                </c:pt>
                <c:pt idx="5">
                  <c:v>1311</c:v>
                </c:pt>
                <c:pt idx="6">
                  <c:v>1051</c:v>
                </c:pt>
                <c:pt idx="7">
                  <c:v>881</c:v>
                </c:pt>
                <c:pt idx="8">
                  <c:v>834</c:v>
                </c:pt>
                <c:pt idx="9">
                  <c:v>710</c:v>
                </c:pt>
                <c:pt idx="10">
                  <c:v>711</c:v>
                </c:pt>
                <c:pt idx="11">
                  <c:v>572</c:v>
                </c:pt>
                <c:pt idx="12">
                  <c:v>284</c:v>
                </c:pt>
                <c:pt idx="13">
                  <c:v>98</c:v>
                </c:pt>
                <c:pt idx="14">
                  <c:v>26</c:v>
                </c:pt>
                <c:pt idx="15">
                  <c:v>13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C-4F00-AD62-52ACC2C73668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8</c:v>
                </c:pt>
                <c:pt idx="1">
                  <c:v>157</c:v>
                </c:pt>
                <c:pt idx="2">
                  <c:v>426</c:v>
                </c:pt>
                <c:pt idx="3">
                  <c:v>929</c:v>
                </c:pt>
                <c:pt idx="4">
                  <c:v>1294</c:v>
                </c:pt>
                <c:pt idx="5">
                  <c:v>1146</c:v>
                </c:pt>
                <c:pt idx="6">
                  <c:v>978</c:v>
                </c:pt>
                <c:pt idx="7">
                  <c:v>822</c:v>
                </c:pt>
                <c:pt idx="8">
                  <c:v>836</c:v>
                </c:pt>
                <c:pt idx="9">
                  <c:v>737</c:v>
                </c:pt>
                <c:pt idx="10">
                  <c:v>765</c:v>
                </c:pt>
                <c:pt idx="11">
                  <c:v>562</c:v>
                </c:pt>
                <c:pt idx="12">
                  <c:v>245</c:v>
                </c:pt>
                <c:pt idx="13">
                  <c:v>65</c:v>
                </c:pt>
                <c:pt idx="14">
                  <c:v>28</c:v>
                </c:pt>
                <c:pt idx="15">
                  <c:v>10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C-4F00-AD62-52ACC2C7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953</c:v>
                </c:pt>
                <c:pt idx="1">
                  <c:v>1547</c:v>
                </c:pt>
                <c:pt idx="2">
                  <c:v>782</c:v>
                </c:pt>
                <c:pt idx="3">
                  <c:v>413</c:v>
                </c:pt>
                <c:pt idx="4">
                  <c:v>414</c:v>
                </c:pt>
                <c:pt idx="5">
                  <c:v>436</c:v>
                </c:pt>
                <c:pt idx="6">
                  <c:v>302</c:v>
                </c:pt>
                <c:pt idx="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2C9-AF8B-6E40EA31C245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641</c:v>
                </c:pt>
                <c:pt idx="1">
                  <c:v>1870</c:v>
                </c:pt>
                <c:pt idx="2">
                  <c:v>165</c:v>
                </c:pt>
                <c:pt idx="3">
                  <c:v>772</c:v>
                </c:pt>
                <c:pt idx="4">
                  <c:v>1109</c:v>
                </c:pt>
                <c:pt idx="5">
                  <c:v>538</c:v>
                </c:pt>
                <c:pt idx="6">
                  <c:v>34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2-42C9-AF8B-6E40EA31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10.50'!$U$8:$Y$8</c:f>
              <c:numCache>
                <c:formatCode>#,##0</c:formatCode>
                <c:ptCount val="5"/>
                <c:pt idx="1">
                  <c:v>44903.03</c:v>
                </c:pt>
                <c:pt idx="2">
                  <c:v>45221.45</c:v>
                </c:pt>
                <c:pt idx="3">
                  <c:v>46336</c:v>
                </c:pt>
                <c:pt idx="4">
                  <c:v>47802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A-4ADA-8DFD-AD98FDBDE8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A-4ADA-8DFD-AD98FDBDE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10.50'!$V$4:$Z$4</c:f>
              <c:numCache>
                <c:formatCode>#,##0</c:formatCode>
                <c:ptCount val="5"/>
                <c:pt idx="0">
                  <c:v>16777</c:v>
                </c:pt>
                <c:pt idx="1">
                  <c:v>17395</c:v>
                </c:pt>
                <c:pt idx="2">
                  <c:v>17951</c:v>
                </c:pt>
                <c:pt idx="3">
                  <c:v>18439</c:v>
                </c:pt>
                <c:pt idx="4">
                  <c:v>18841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AF2-A413-58AFFC406CB2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10.50'!$V$7:$Z$7</c:f>
              <c:numCache>
                <c:formatCode>#,##0</c:formatCode>
                <c:ptCount val="5"/>
                <c:pt idx="0">
                  <c:v>12126</c:v>
                </c:pt>
                <c:pt idx="1">
                  <c:v>12193</c:v>
                </c:pt>
                <c:pt idx="2">
                  <c:v>12560</c:v>
                </c:pt>
                <c:pt idx="3">
                  <c:v>12882</c:v>
                </c:pt>
                <c:pt idx="4">
                  <c:v>13225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AF2-A413-58AFFC406CB2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10.50'!$V$11:$Z$11</c:f>
              <c:numCache>
                <c:formatCode>#,##0</c:formatCode>
                <c:ptCount val="5"/>
                <c:pt idx="0">
                  <c:v>14972</c:v>
                </c:pt>
                <c:pt idx="1">
                  <c:v>15576</c:v>
                </c:pt>
                <c:pt idx="2">
                  <c:v>16053</c:v>
                </c:pt>
                <c:pt idx="3">
                  <c:v>16413</c:v>
                </c:pt>
                <c:pt idx="4">
                  <c:v>16689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D-4AF2-A413-58AFFC406CB2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10.50'!$V$12:$Z$12</c:f>
              <c:numCache>
                <c:formatCode>#,##0</c:formatCode>
                <c:ptCount val="5"/>
                <c:pt idx="0">
                  <c:v>1805</c:v>
                </c:pt>
                <c:pt idx="1">
                  <c:v>1819</c:v>
                </c:pt>
                <c:pt idx="2">
                  <c:v>1896</c:v>
                </c:pt>
                <c:pt idx="3">
                  <c:v>2030</c:v>
                </c:pt>
                <c:pt idx="4">
                  <c:v>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0D-4AF2-A413-58AFFC40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7.379094335616075E-3</c:v>
                </c:pt>
                <c:pt idx="1">
                  <c:v>5.149439932048628E-3</c:v>
                </c:pt>
                <c:pt idx="2">
                  <c:v>4.8733874820831344E-2</c:v>
                </c:pt>
                <c:pt idx="3">
                  <c:v>7.16674629718108E-3</c:v>
                </c:pt>
                <c:pt idx="4">
                  <c:v>4.8680787811222592E-2</c:v>
                </c:pt>
                <c:pt idx="5">
                  <c:v>2.9197855284811808E-2</c:v>
                </c:pt>
                <c:pt idx="6">
                  <c:v>8.5576259489302961E-2</c:v>
                </c:pt>
                <c:pt idx="7">
                  <c:v>7.8197165153686896E-2</c:v>
                </c:pt>
                <c:pt idx="8">
                  <c:v>3.4771991293730424E-2</c:v>
                </c:pt>
                <c:pt idx="9">
                  <c:v>1.8792801401497052E-2</c:v>
                </c:pt>
                <c:pt idx="10">
                  <c:v>3.5143600360991664E-2</c:v>
                </c:pt>
                <c:pt idx="11">
                  <c:v>1.8792801401497052E-2</c:v>
                </c:pt>
                <c:pt idx="12">
                  <c:v>8.7646652864044175E-2</c:v>
                </c:pt>
                <c:pt idx="13">
                  <c:v>9.5928226363008975E-2</c:v>
                </c:pt>
                <c:pt idx="14">
                  <c:v>6.8429155385677121E-2</c:v>
                </c:pt>
                <c:pt idx="15">
                  <c:v>0.10574932314062749</c:v>
                </c:pt>
                <c:pt idx="16">
                  <c:v>0.14418431809736157</c:v>
                </c:pt>
                <c:pt idx="17">
                  <c:v>1.9960715612889524E-2</c:v>
                </c:pt>
                <c:pt idx="18">
                  <c:v>3.1799118755640496E-2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16B-A694-E2EA70F007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16B-A694-E2EA70F0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10.50'!$Z$44:$Z$60</c:f>
              <c:numCache>
                <c:formatCode>#,##0</c:formatCode>
                <c:ptCount val="17"/>
                <c:pt idx="0">
                  <c:v>6</c:v>
                </c:pt>
                <c:pt idx="1">
                  <c:v>131</c:v>
                </c:pt>
                <c:pt idx="2">
                  <c:v>450</c:v>
                </c:pt>
                <c:pt idx="3">
                  <c:v>937</c:v>
                </c:pt>
                <c:pt idx="4">
                  <c:v>1428</c:v>
                </c:pt>
                <c:pt idx="5">
                  <c:v>1378</c:v>
                </c:pt>
                <c:pt idx="6">
                  <c:v>1164</c:v>
                </c:pt>
                <c:pt idx="7">
                  <c:v>883</c:v>
                </c:pt>
                <c:pt idx="8">
                  <c:v>834</c:v>
                </c:pt>
                <c:pt idx="9">
                  <c:v>702</c:v>
                </c:pt>
                <c:pt idx="10">
                  <c:v>680</c:v>
                </c:pt>
                <c:pt idx="11">
                  <c:v>560</c:v>
                </c:pt>
                <c:pt idx="12">
                  <c:v>286</c:v>
                </c:pt>
                <c:pt idx="13">
                  <c:v>105</c:v>
                </c:pt>
                <c:pt idx="14">
                  <c:v>30</c:v>
                </c:pt>
                <c:pt idx="15">
                  <c:v>15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93A-8AC4-6E3FE4F7CC34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10.50'!$Z$63:$Z$79</c:f>
              <c:numCache>
                <c:formatCode>#,##0</c:formatCode>
                <c:ptCount val="17"/>
                <c:pt idx="0">
                  <c:v>14</c:v>
                </c:pt>
                <c:pt idx="1">
                  <c:v>149</c:v>
                </c:pt>
                <c:pt idx="2">
                  <c:v>444</c:v>
                </c:pt>
                <c:pt idx="3">
                  <c:v>982</c:v>
                </c:pt>
                <c:pt idx="4">
                  <c:v>1429</c:v>
                </c:pt>
                <c:pt idx="5">
                  <c:v>1088</c:v>
                </c:pt>
                <c:pt idx="6">
                  <c:v>1045</c:v>
                </c:pt>
                <c:pt idx="7">
                  <c:v>842</c:v>
                </c:pt>
                <c:pt idx="8">
                  <c:v>827</c:v>
                </c:pt>
                <c:pt idx="9">
                  <c:v>760</c:v>
                </c:pt>
                <c:pt idx="10">
                  <c:v>708</c:v>
                </c:pt>
                <c:pt idx="11">
                  <c:v>559</c:v>
                </c:pt>
                <c:pt idx="12">
                  <c:v>267</c:v>
                </c:pt>
                <c:pt idx="13">
                  <c:v>71</c:v>
                </c:pt>
                <c:pt idx="14">
                  <c:v>20</c:v>
                </c:pt>
                <c:pt idx="15">
                  <c:v>12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2-493A-8AC4-6E3FE4F7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10.50'!$Z$83:$Z$90</c:f>
              <c:numCache>
                <c:formatCode>#,##0</c:formatCode>
                <c:ptCount val="8"/>
                <c:pt idx="0">
                  <c:v>972</c:v>
                </c:pt>
                <c:pt idx="1">
                  <c:v>1619</c:v>
                </c:pt>
                <c:pt idx="2">
                  <c:v>791</c:v>
                </c:pt>
                <c:pt idx="3">
                  <c:v>427</c:v>
                </c:pt>
                <c:pt idx="4">
                  <c:v>404</c:v>
                </c:pt>
                <c:pt idx="5">
                  <c:v>441</c:v>
                </c:pt>
                <c:pt idx="6">
                  <c:v>306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7-45F7-9836-7A35F5CC5024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10.50'!$Z$93:$Z$100</c:f>
              <c:numCache>
                <c:formatCode>#,##0</c:formatCode>
                <c:ptCount val="8"/>
                <c:pt idx="0">
                  <c:v>653</c:v>
                </c:pt>
                <c:pt idx="1">
                  <c:v>1972</c:v>
                </c:pt>
                <c:pt idx="2">
                  <c:v>165</c:v>
                </c:pt>
                <c:pt idx="3">
                  <c:v>814</c:v>
                </c:pt>
                <c:pt idx="4">
                  <c:v>1079</c:v>
                </c:pt>
                <c:pt idx="5">
                  <c:v>532</c:v>
                </c:pt>
                <c:pt idx="6">
                  <c:v>25</c:v>
                </c:pt>
                <c:pt idx="7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7-45F7-9836-7A35F5CC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10.1'!$U$8:$Y$8</c:f>
              <c:numCache>
                <c:formatCode>#,##0</c:formatCode>
                <c:ptCount val="5"/>
                <c:pt idx="1">
                  <c:v>37703.79</c:v>
                </c:pt>
                <c:pt idx="2">
                  <c:v>37632.03</c:v>
                </c:pt>
                <c:pt idx="3">
                  <c:v>38703.5</c:v>
                </c:pt>
                <c:pt idx="4">
                  <c:v>38359.5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5-4A3F-A0DA-37A3AD44F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5-4A3F-A0DA-37A3AD44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10.5'!$V$8:$Z$8</c:f>
              <c:numCache>
                <c:formatCode>#,##0</c:formatCode>
                <c:ptCount val="5"/>
                <c:pt idx="0">
                  <c:v>22230</c:v>
                </c:pt>
                <c:pt idx="1">
                  <c:v>15124.5</c:v>
                </c:pt>
                <c:pt idx="2">
                  <c:v>14297.43</c:v>
                </c:pt>
                <c:pt idx="3">
                  <c:v>17730.7</c:v>
                </c:pt>
                <c:pt idx="4">
                  <c:v>16639.240000000002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E-40ED-BB48-AD83925F6E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E-40ED-BB48-AD83925F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10.50'!$V$8:$Z$8</c:f>
              <c:numCache>
                <c:formatCode>#,##0</c:formatCode>
                <c:ptCount val="5"/>
                <c:pt idx="0">
                  <c:v>44903.03</c:v>
                </c:pt>
                <c:pt idx="1">
                  <c:v>45221.45</c:v>
                </c:pt>
                <c:pt idx="2">
                  <c:v>46336</c:v>
                </c:pt>
                <c:pt idx="3">
                  <c:v>47802</c:v>
                </c:pt>
                <c:pt idx="4">
                  <c:v>47133.31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2-4E68-BCA7-5B4E72F8D0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2-4E68-BCA7-5B4E72F8D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10.51'!$U$4:$Y$4</c:f>
              <c:numCache>
                <c:formatCode>#,##0</c:formatCode>
                <c:ptCount val="5"/>
                <c:pt idx="1">
                  <c:v>6536</c:v>
                </c:pt>
                <c:pt idx="2">
                  <c:v>7103</c:v>
                </c:pt>
                <c:pt idx="3">
                  <c:v>8858</c:v>
                </c:pt>
                <c:pt idx="4">
                  <c:v>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B-42EA-8130-85080CD66BEE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10.51'!$U$7:$Y$7</c:f>
              <c:numCache>
                <c:formatCode>#,##0</c:formatCode>
                <c:ptCount val="5"/>
                <c:pt idx="1">
                  <c:v>4242</c:v>
                </c:pt>
                <c:pt idx="2">
                  <c:v>4715</c:v>
                </c:pt>
                <c:pt idx="3">
                  <c:v>6075</c:v>
                </c:pt>
                <c:pt idx="4">
                  <c:v>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42EA-8130-85080CD66BEE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10.51'!$U$11:$Y$11</c:f>
              <c:numCache>
                <c:formatCode>#,##0</c:formatCode>
                <c:ptCount val="5"/>
                <c:pt idx="1">
                  <c:v>5731</c:v>
                </c:pt>
                <c:pt idx="2">
                  <c:v>6231</c:v>
                </c:pt>
                <c:pt idx="3">
                  <c:v>7757</c:v>
                </c:pt>
                <c:pt idx="4">
                  <c:v>6960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B-42EA-8130-85080CD66BEE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10.51'!$U$12:$Y$12</c:f>
              <c:numCache>
                <c:formatCode>#,##0</c:formatCode>
                <c:ptCount val="5"/>
                <c:pt idx="1">
                  <c:v>802</c:v>
                </c:pt>
                <c:pt idx="2">
                  <c:v>872</c:v>
                </c:pt>
                <c:pt idx="3">
                  <c:v>1106</c:v>
                </c:pt>
                <c:pt idx="4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B-42EA-8130-85080CD6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0.1692499151487725</c:v>
                </c:pt>
                <c:pt idx="1">
                  <c:v>4.525398800769318E-3</c:v>
                </c:pt>
                <c:pt idx="2">
                  <c:v>7.3537730512501412E-2</c:v>
                </c:pt>
                <c:pt idx="3">
                  <c:v>1.1652901911980993E-2</c:v>
                </c:pt>
                <c:pt idx="4">
                  <c:v>4.3896368367462385E-2</c:v>
                </c:pt>
                <c:pt idx="5">
                  <c:v>3.0093902025115964E-2</c:v>
                </c:pt>
                <c:pt idx="6">
                  <c:v>9.6504129426405696E-2</c:v>
                </c:pt>
                <c:pt idx="7">
                  <c:v>6.290304333069352E-2</c:v>
                </c:pt>
                <c:pt idx="8">
                  <c:v>3.2922276275596789E-2</c:v>
                </c:pt>
                <c:pt idx="9">
                  <c:v>3.5071840705962211E-3</c:v>
                </c:pt>
                <c:pt idx="10">
                  <c:v>1.9685484783346533E-2</c:v>
                </c:pt>
                <c:pt idx="11">
                  <c:v>6.2224233510578117E-3</c:v>
                </c:pt>
                <c:pt idx="12">
                  <c:v>1.7535920352981106E-2</c:v>
                </c:pt>
                <c:pt idx="13">
                  <c:v>0.15375042425613758</c:v>
                </c:pt>
                <c:pt idx="14">
                  <c:v>2.7944337594750537E-2</c:v>
                </c:pt>
                <c:pt idx="15">
                  <c:v>6.855979183165517E-2</c:v>
                </c:pt>
                <c:pt idx="16">
                  <c:v>8.1344043443828493E-2</c:v>
                </c:pt>
                <c:pt idx="17">
                  <c:v>4.7516687408077837E-3</c:v>
                </c:pt>
                <c:pt idx="18">
                  <c:v>2.3984613644077384E-2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1-45BE-ABF5-051B4C6062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1-45BE-ABF5-051B4C60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7</c:v>
                </c:pt>
                <c:pt idx="1">
                  <c:v>102</c:v>
                </c:pt>
                <c:pt idx="2">
                  <c:v>233</c:v>
                </c:pt>
                <c:pt idx="3">
                  <c:v>484</c:v>
                </c:pt>
                <c:pt idx="4">
                  <c:v>758</c:v>
                </c:pt>
                <c:pt idx="5">
                  <c:v>486</c:v>
                </c:pt>
                <c:pt idx="6">
                  <c:v>361</c:v>
                </c:pt>
                <c:pt idx="7">
                  <c:v>276</c:v>
                </c:pt>
                <c:pt idx="8">
                  <c:v>386</c:v>
                </c:pt>
                <c:pt idx="9">
                  <c:v>339</c:v>
                </c:pt>
                <c:pt idx="10">
                  <c:v>326</c:v>
                </c:pt>
                <c:pt idx="11">
                  <c:v>290</c:v>
                </c:pt>
                <c:pt idx="12">
                  <c:v>160</c:v>
                </c:pt>
                <c:pt idx="13">
                  <c:v>60</c:v>
                </c:pt>
                <c:pt idx="14">
                  <c:v>14</c:v>
                </c:pt>
                <c:pt idx="15">
                  <c:v>22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AD1-90C4-ACDC2425A0F5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11</c:v>
                </c:pt>
                <c:pt idx="1">
                  <c:v>105</c:v>
                </c:pt>
                <c:pt idx="2">
                  <c:v>247</c:v>
                </c:pt>
                <c:pt idx="3">
                  <c:v>375</c:v>
                </c:pt>
                <c:pt idx="4">
                  <c:v>535</c:v>
                </c:pt>
                <c:pt idx="5">
                  <c:v>371</c:v>
                </c:pt>
                <c:pt idx="6">
                  <c:v>286</c:v>
                </c:pt>
                <c:pt idx="7">
                  <c:v>281</c:v>
                </c:pt>
                <c:pt idx="8">
                  <c:v>318</c:v>
                </c:pt>
                <c:pt idx="9">
                  <c:v>301</c:v>
                </c:pt>
                <c:pt idx="10">
                  <c:v>322</c:v>
                </c:pt>
                <c:pt idx="11">
                  <c:v>230</c:v>
                </c:pt>
                <c:pt idx="12">
                  <c:v>86</c:v>
                </c:pt>
                <c:pt idx="13">
                  <c:v>33</c:v>
                </c:pt>
                <c:pt idx="14">
                  <c:v>26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F-4AD1-90C4-ACDC2425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267</c:v>
                </c:pt>
                <c:pt idx="1">
                  <c:v>144</c:v>
                </c:pt>
                <c:pt idx="2">
                  <c:v>380</c:v>
                </c:pt>
                <c:pt idx="3">
                  <c:v>93</c:v>
                </c:pt>
                <c:pt idx="4">
                  <c:v>64</c:v>
                </c:pt>
                <c:pt idx="5">
                  <c:v>112</c:v>
                </c:pt>
                <c:pt idx="6">
                  <c:v>310</c:v>
                </c:pt>
                <c:pt idx="7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BB4-80E1-15254B7ACBFE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167</c:v>
                </c:pt>
                <c:pt idx="1">
                  <c:v>299</c:v>
                </c:pt>
                <c:pt idx="2">
                  <c:v>66</c:v>
                </c:pt>
                <c:pt idx="3">
                  <c:v>354</c:v>
                </c:pt>
                <c:pt idx="4">
                  <c:v>311</c:v>
                </c:pt>
                <c:pt idx="5">
                  <c:v>253</c:v>
                </c:pt>
                <c:pt idx="6">
                  <c:v>20</c:v>
                </c:pt>
                <c:pt idx="7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3-4BB4-80E1-15254B7A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10.51'!$U$8:$Y$8</c:f>
              <c:numCache>
                <c:formatCode>#,##0</c:formatCode>
                <c:ptCount val="5"/>
                <c:pt idx="1">
                  <c:v>31550.720000000001</c:v>
                </c:pt>
                <c:pt idx="2">
                  <c:v>30000</c:v>
                </c:pt>
                <c:pt idx="3">
                  <c:v>33108.11</c:v>
                </c:pt>
                <c:pt idx="4">
                  <c:v>31353.77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4-4D2D-A921-50967361EF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4-4D2D-A921-50967361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10.51'!$V$4:$Z$4</c:f>
              <c:numCache>
                <c:formatCode>#,##0</c:formatCode>
                <c:ptCount val="5"/>
                <c:pt idx="0">
                  <c:v>6536</c:v>
                </c:pt>
                <c:pt idx="1">
                  <c:v>7103</c:v>
                </c:pt>
                <c:pt idx="2">
                  <c:v>8858</c:v>
                </c:pt>
                <c:pt idx="3">
                  <c:v>7871</c:v>
                </c:pt>
                <c:pt idx="4">
                  <c:v>8843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9-4B7B-8E7B-7D56A091497C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10.51'!$V$7:$Z$7</c:f>
              <c:numCache>
                <c:formatCode>#,##0</c:formatCode>
                <c:ptCount val="5"/>
                <c:pt idx="0">
                  <c:v>4242</c:v>
                </c:pt>
                <c:pt idx="1">
                  <c:v>4715</c:v>
                </c:pt>
                <c:pt idx="2">
                  <c:v>6075</c:v>
                </c:pt>
                <c:pt idx="3">
                  <c:v>5284</c:v>
                </c:pt>
                <c:pt idx="4">
                  <c:v>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9-4B7B-8E7B-7D56A091497C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10.51'!$V$11:$Z$11</c:f>
              <c:numCache>
                <c:formatCode>#,##0</c:formatCode>
                <c:ptCount val="5"/>
                <c:pt idx="0">
                  <c:v>5731</c:v>
                </c:pt>
                <c:pt idx="1">
                  <c:v>6231</c:v>
                </c:pt>
                <c:pt idx="2">
                  <c:v>7757</c:v>
                </c:pt>
                <c:pt idx="3">
                  <c:v>6960</c:v>
                </c:pt>
                <c:pt idx="4">
                  <c:v>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9-4B7B-8E7B-7D56A091497C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10.51'!$V$12:$Z$12</c:f>
              <c:numCache>
                <c:formatCode>#,##0</c:formatCode>
                <c:ptCount val="5"/>
                <c:pt idx="0">
                  <c:v>802</c:v>
                </c:pt>
                <c:pt idx="1">
                  <c:v>872</c:v>
                </c:pt>
                <c:pt idx="2">
                  <c:v>1106</c:v>
                </c:pt>
                <c:pt idx="3">
                  <c:v>916</c:v>
                </c:pt>
                <c:pt idx="4">
                  <c:v>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9-4B7B-8E7B-7D56A091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0.1692499151487725</c:v>
                </c:pt>
                <c:pt idx="1">
                  <c:v>4.525398800769318E-3</c:v>
                </c:pt>
                <c:pt idx="2">
                  <c:v>7.3537730512501412E-2</c:v>
                </c:pt>
                <c:pt idx="3">
                  <c:v>1.1652901911980993E-2</c:v>
                </c:pt>
                <c:pt idx="4">
                  <c:v>4.3896368367462385E-2</c:v>
                </c:pt>
                <c:pt idx="5">
                  <c:v>3.0093902025115964E-2</c:v>
                </c:pt>
                <c:pt idx="6">
                  <c:v>9.6504129426405696E-2</c:v>
                </c:pt>
                <c:pt idx="7">
                  <c:v>6.290304333069352E-2</c:v>
                </c:pt>
                <c:pt idx="8">
                  <c:v>3.2922276275596789E-2</c:v>
                </c:pt>
                <c:pt idx="9">
                  <c:v>3.5071840705962211E-3</c:v>
                </c:pt>
                <c:pt idx="10">
                  <c:v>1.9685484783346533E-2</c:v>
                </c:pt>
                <c:pt idx="11">
                  <c:v>6.2224233510578117E-3</c:v>
                </c:pt>
                <c:pt idx="12">
                  <c:v>1.7535920352981106E-2</c:v>
                </c:pt>
                <c:pt idx="13">
                  <c:v>0.15375042425613758</c:v>
                </c:pt>
                <c:pt idx="14">
                  <c:v>2.7944337594750537E-2</c:v>
                </c:pt>
                <c:pt idx="15">
                  <c:v>6.855979183165517E-2</c:v>
                </c:pt>
                <c:pt idx="16">
                  <c:v>8.1344043443828493E-2</c:v>
                </c:pt>
                <c:pt idx="17">
                  <c:v>4.7516687408077837E-3</c:v>
                </c:pt>
                <c:pt idx="18">
                  <c:v>2.3984613644077384E-2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D-4D73-A7E6-07407D857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D-4D73-A7E6-07407D857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10.51'!$Z$44:$Z$60</c:f>
              <c:numCache>
                <c:formatCode>#,##0</c:formatCode>
                <c:ptCount val="17"/>
                <c:pt idx="0">
                  <c:v>25</c:v>
                </c:pt>
                <c:pt idx="1">
                  <c:v>129</c:v>
                </c:pt>
                <c:pt idx="2">
                  <c:v>231</c:v>
                </c:pt>
                <c:pt idx="3">
                  <c:v>529</c:v>
                </c:pt>
                <c:pt idx="4">
                  <c:v>813</c:v>
                </c:pt>
                <c:pt idx="5">
                  <c:v>587</c:v>
                </c:pt>
                <c:pt idx="6">
                  <c:v>497</c:v>
                </c:pt>
                <c:pt idx="7">
                  <c:v>362</c:v>
                </c:pt>
                <c:pt idx="8">
                  <c:v>402</c:v>
                </c:pt>
                <c:pt idx="9">
                  <c:v>400</c:v>
                </c:pt>
                <c:pt idx="10">
                  <c:v>343</c:v>
                </c:pt>
                <c:pt idx="11">
                  <c:v>349</c:v>
                </c:pt>
                <c:pt idx="12">
                  <c:v>182</c:v>
                </c:pt>
                <c:pt idx="13">
                  <c:v>79</c:v>
                </c:pt>
                <c:pt idx="14">
                  <c:v>28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F-4B08-BE50-4707C46FDD86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10.51'!$Z$63:$Z$79</c:f>
              <c:numCache>
                <c:formatCode>#,##0</c:formatCode>
                <c:ptCount val="17"/>
                <c:pt idx="0">
                  <c:v>20</c:v>
                </c:pt>
                <c:pt idx="1">
                  <c:v>156</c:v>
                </c:pt>
                <c:pt idx="2">
                  <c:v>247</c:v>
                </c:pt>
                <c:pt idx="3">
                  <c:v>407</c:v>
                </c:pt>
                <c:pt idx="4">
                  <c:v>529</c:v>
                </c:pt>
                <c:pt idx="5">
                  <c:v>349</c:v>
                </c:pt>
                <c:pt idx="6">
                  <c:v>278</c:v>
                </c:pt>
                <c:pt idx="7">
                  <c:v>321</c:v>
                </c:pt>
                <c:pt idx="8">
                  <c:v>377</c:v>
                </c:pt>
                <c:pt idx="9">
                  <c:v>332</c:v>
                </c:pt>
                <c:pt idx="10">
                  <c:v>360</c:v>
                </c:pt>
                <c:pt idx="11">
                  <c:v>276</c:v>
                </c:pt>
                <c:pt idx="12">
                  <c:v>118</c:v>
                </c:pt>
                <c:pt idx="13">
                  <c:v>42</c:v>
                </c:pt>
                <c:pt idx="14">
                  <c:v>26</c:v>
                </c:pt>
                <c:pt idx="15">
                  <c:v>14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F-4B08-BE50-4707C46F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10.51'!$Z$83:$Z$90</c:f>
              <c:numCache>
                <c:formatCode>#,##0</c:formatCode>
                <c:ptCount val="8"/>
                <c:pt idx="0">
                  <c:v>294</c:v>
                </c:pt>
                <c:pt idx="1">
                  <c:v>154</c:v>
                </c:pt>
                <c:pt idx="2">
                  <c:v>425</c:v>
                </c:pt>
                <c:pt idx="3">
                  <c:v>95</c:v>
                </c:pt>
                <c:pt idx="4">
                  <c:v>72</c:v>
                </c:pt>
                <c:pt idx="5">
                  <c:v>109</c:v>
                </c:pt>
                <c:pt idx="6">
                  <c:v>349</c:v>
                </c:pt>
                <c:pt idx="7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086-B9C3-B53FFE297751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10.51'!$Z$93:$Z$100</c:f>
              <c:numCache>
                <c:formatCode>#,##0</c:formatCode>
                <c:ptCount val="8"/>
                <c:pt idx="0">
                  <c:v>184</c:v>
                </c:pt>
                <c:pt idx="1">
                  <c:v>339</c:v>
                </c:pt>
                <c:pt idx="2">
                  <c:v>84</c:v>
                </c:pt>
                <c:pt idx="3">
                  <c:v>401</c:v>
                </c:pt>
                <c:pt idx="4">
                  <c:v>346</c:v>
                </c:pt>
                <c:pt idx="5">
                  <c:v>255</c:v>
                </c:pt>
                <c:pt idx="6">
                  <c:v>24</c:v>
                </c:pt>
                <c:pt idx="7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8-4086-B9C3-B53FFE29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10.6'!$U$4:$Y$4</c:f>
              <c:numCache>
                <c:formatCode>#,##0</c:formatCode>
                <c:ptCount val="5"/>
                <c:pt idx="1">
                  <c:v>16864</c:v>
                </c:pt>
                <c:pt idx="2">
                  <c:v>18084</c:v>
                </c:pt>
                <c:pt idx="3">
                  <c:v>19106</c:v>
                </c:pt>
                <c:pt idx="4">
                  <c:v>18557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D-491D-BFBC-2D00B8FE2CCA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10.6'!$U$7:$Y$7</c:f>
              <c:numCache>
                <c:formatCode>#,##0</c:formatCode>
                <c:ptCount val="5"/>
                <c:pt idx="1">
                  <c:v>12237</c:v>
                </c:pt>
                <c:pt idx="2">
                  <c:v>12905</c:v>
                </c:pt>
                <c:pt idx="3">
                  <c:v>13727</c:v>
                </c:pt>
                <c:pt idx="4">
                  <c:v>13273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D-491D-BFBC-2D00B8FE2CCA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10.6'!$U$11:$Y$11</c:f>
              <c:numCache>
                <c:formatCode>#,##0</c:formatCode>
                <c:ptCount val="5"/>
                <c:pt idx="1">
                  <c:v>14540</c:v>
                </c:pt>
                <c:pt idx="2">
                  <c:v>15567</c:v>
                </c:pt>
                <c:pt idx="3">
                  <c:v>16410</c:v>
                </c:pt>
                <c:pt idx="4">
                  <c:v>16036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D-491D-BFBC-2D00B8FE2CCA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10.6'!$U$12:$Y$12</c:f>
              <c:numCache>
                <c:formatCode>#,##0</c:formatCode>
                <c:ptCount val="5"/>
                <c:pt idx="1">
                  <c:v>2323</c:v>
                </c:pt>
                <c:pt idx="2">
                  <c:v>2517</c:v>
                </c:pt>
                <c:pt idx="3">
                  <c:v>2698</c:v>
                </c:pt>
                <c:pt idx="4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D-491D-BFBC-2D00B8FE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10.51'!$V$8:$Z$8</c:f>
              <c:numCache>
                <c:formatCode>#,##0</c:formatCode>
                <c:ptCount val="5"/>
                <c:pt idx="0">
                  <c:v>31550.720000000001</c:v>
                </c:pt>
                <c:pt idx="1">
                  <c:v>30000</c:v>
                </c:pt>
                <c:pt idx="2">
                  <c:v>33108.11</c:v>
                </c:pt>
                <c:pt idx="3">
                  <c:v>31353.77</c:v>
                </c:pt>
                <c:pt idx="4">
                  <c:v>34629.440000000002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E-4C01-99A9-C52B980FB8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E-4C01-99A9-C52B980FB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10.52'!$U$4:$Y$4</c:f>
              <c:numCache>
                <c:formatCode>#,##0</c:formatCode>
                <c:ptCount val="5"/>
                <c:pt idx="1">
                  <c:v>1051</c:v>
                </c:pt>
                <c:pt idx="2">
                  <c:v>1162</c:v>
                </c:pt>
                <c:pt idx="3">
                  <c:v>1296</c:v>
                </c:pt>
                <c:pt idx="4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0F7-8622-95553C1B8628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10.52'!$U$7:$Y$7</c:f>
              <c:numCache>
                <c:formatCode>#,##0</c:formatCode>
                <c:ptCount val="5"/>
                <c:pt idx="1">
                  <c:v>708</c:v>
                </c:pt>
                <c:pt idx="2">
                  <c:v>776</c:v>
                </c:pt>
                <c:pt idx="3">
                  <c:v>872</c:v>
                </c:pt>
                <c:pt idx="4">
                  <c:v>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0F7-8622-95553C1B8628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10.52'!$U$11:$Y$11</c:f>
              <c:numCache>
                <c:formatCode>#,##0</c:formatCode>
                <c:ptCount val="5"/>
                <c:pt idx="1">
                  <c:v>777</c:v>
                </c:pt>
                <c:pt idx="2">
                  <c:v>860</c:v>
                </c:pt>
                <c:pt idx="3">
                  <c:v>945</c:v>
                </c:pt>
                <c:pt idx="4">
                  <c:v>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9-40F7-8622-95553C1B8628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10.52'!$U$12:$Y$12</c:f>
              <c:numCache>
                <c:formatCode>#,##0</c:formatCode>
                <c:ptCount val="5"/>
                <c:pt idx="1">
                  <c:v>275</c:v>
                </c:pt>
                <c:pt idx="2">
                  <c:v>302</c:v>
                </c:pt>
                <c:pt idx="3">
                  <c:v>346</c:v>
                </c:pt>
                <c:pt idx="4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9-40F7-8622-95553C1B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0.17241379310344829</c:v>
                </c:pt>
                <c:pt idx="1">
                  <c:v>5.1357300073367569E-3</c:v>
                </c:pt>
                <c:pt idx="2">
                  <c:v>4.1085840058694055E-2</c:v>
                </c:pt>
                <c:pt idx="3">
                  <c:v>0</c:v>
                </c:pt>
                <c:pt idx="4">
                  <c:v>7.1166544387380778E-2</c:v>
                </c:pt>
                <c:pt idx="5">
                  <c:v>4.2553191489361701E-2</c:v>
                </c:pt>
                <c:pt idx="6">
                  <c:v>5.6493030080704332E-2</c:v>
                </c:pt>
                <c:pt idx="7">
                  <c:v>0.15994130594277328</c:v>
                </c:pt>
                <c:pt idx="8">
                  <c:v>3.9618488628026409E-2</c:v>
                </c:pt>
                <c:pt idx="9">
                  <c:v>2.93470286133529E-3</c:v>
                </c:pt>
                <c:pt idx="10">
                  <c:v>1.9075568598679385E-2</c:v>
                </c:pt>
                <c:pt idx="11">
                  <c:v>1.8341892883345562E-2</c:v>
                </c:pt>
                <c:pt idx="12">
                  <c:v>2.9347028613352897E-2</c:v>
                </c:pt>
                <c:pt idx="13">
                  <c:v>3.5216434336023478E-2</c:v>
                </c:pt>
                <c:pt idx="14">
                  <c:v>3.0814380044020543E-2</c:v>
                </c:pt>
                <c:pt idx="15">
                  <c:v>4.4020542920029347E-2</c:v>
                </c:pt>
                <c:pt idx="16">
                  <c:v>4.7688921496698462E-2</c:v>
                </c:pt>
                <c:pt idx="17">
                  <c:v>5.8694057226705799E-3</c:v>
                </c:pt>
                <c:pt idx="18">
                  <c:v>1.9075568598679385E-2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8B2-840B-CDFD933EF9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8B2-840B-CDFD933E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4</c:v>
                </c:pt>
                <c:pt idx="1">
                  <c:v>14</c:v>
                </c:pt>
                <c:pt idx="2">
                  <c:v>41</c:v>
                </c:pt>
                <c:pt idx="3">
                  <c:v>65</c:v>
                </c:pt>
                <c:pt idx="4">
                  <c:v>73</c:v>
                </c:pt>
                <c:pt idx="5">
                  <c:v>49</c:v>
                </c:pt>
                <c:pt idx="6">
                  <c:v>46</c:v>
                </c:pt>
                <c:pt idx="7">
                  <c:v>42</c:v>
                </c:pt>
                <c:pt idx="8">
                  <c:v>58</c:v>
                </c:pt>
                <c:pt idx="9">
                  <c:v>45</c:v>
                </c:pt>
                <c:pt idx="10">
                  <c:v>54</c:v>
                </c:pt>
                <c:pt idx="11">
                  <c:v>53</c:v>
                </c:pt>
                <c:pt idx="12">
                  <c:v>39</c:v>
                </c:pt>
                <c:pt idx="13">
                  <c:v>12</c:v>
                </c:pt>
                <c:pt idx="14">
                  <c:v>14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6-4512-B871-00A0F5990820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14</c:v>
                </c:pt>
                <c:pt idx="1">
                  <c:v>12</c:v>
                </c:pt>
                <c:pt idx="2">
                  <c:v>39</c:v>
                </c:pt>
                <c:pt idx="3">
                  <c:v>62</c:v>
                </c:pt>
                <c:pt idx="4">
                  <c:v>59</c:v>
                </c:pt>
                <c:pt idx="5">
                  <c:v>83</c:v>
                </c:pt>
                <c:pt idx="6">
                  <c:v>44</c:v>
                </c:pt>
                <c:pt idx="7">
                  <c:v>55</c:v>
                </c:pt>
                <c:pt idx="8">
                  <c:v>47</c:v>
                </c:pt>
                <c:pt idx="9">
                  <c:v>58</c:v>
                </c:pt>
                <c:pt idx="10">
                  <c:v>62</c:v>
                </c:pt>
                <c:pt idx="11">
                  <c:v>55</c:v>
                </c:pt>
                <c:pt idx="12">
                  <c:v>40</c:v>
                </c:pt>
                <c:pt idx="13">
                  <c:v>19</c:v>
                </c:pt>
                <c:pt idx="14">
                  <c:v>8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6-4512-B871-00A0F599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40</c:v>
                </c:pt>
                <c:pt idx="1">
                  <c:v>16</c:v>
                </c:pt>
                <c:pt idx="2">
                  <c:v>62</c:v>
                </c:pt>
                <c:pt idx="3">
                  <c:v>14</c:v>
                </c:pt>
                <c:pt idx="4">
                  <c:v>6</c:v>
                </c:pt>
                <c:pt idx="5">
                  <c:v>25</c:v>
                </c:pt>
                <c:pt idx="6">
                  <c:v>27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3-4FBA-867B-B8DE5F3635A1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30</c:v>
                </c:pt>
                <c:pt idx="1">
                  <c:v>58</c:v>
                </c:pt>
                <c:pt idx="2">
                  <c:v>14</c:v>
                </c:pt>
                <c:pt idx="3">
                  <c:v>68</c:v>
                </c:pt>
                <c:pt idx="4">
                  <c:v>46</c:v>
                </c:pt>
                <c:pt idx="5">
                  <c:v>32</c:v>
                </c:pt>
                <c:pt idx="6">
                  <c:v>9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3-4FBA-867B-B8DE5F36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10.52'!$U$8:$Y$8</c:f>
              <c:numCache>
                <c:formatCode>#,##0</c:formatCode>
                <c:ptCount val="5"/>
                <c:pt idx="1">
                  <c:v>26000</c:v>
                </c:pt>
                <c:pt idx="2">
                  <c:v>26694</c:v>
                </c:pt>
                <c:pt idx="3">
                  <c:v>25532</c:v>
                </c:pt>
                <c:pt idx="4">
                  <c:v>25605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8-4575-9B84-4C3BE2B6C5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8-4575-9B84-4C3BE2B6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10.52'!$V$4:$Z$4</c:f>
              <c:numCache>
                <c:formatCode>#,##0</c:formatCode>
                <c:ptCount val="5"/>
                <c:pt idx="0">
                  <c:v>1051</c:v>
                </c:pt>
                <c:pt idx="1">
                  <c:v>1162</c:v>
                </c:pt>
                <c:pt idx="2">
                  <c:v>1296</c:v>
                </c:pt>
                <c:pt idx="3">
                  <c:v>1276</c:v>
                </c:pt>
                <c:pt idx="4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BEB-B70C-EA3AEB91D1A1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10.52'!$V$7:$Z$7</c:f>
              <c:numCache>
                <c:formatCode>#,##0</c:formatCode>
                <c:ptCount val="5"/>
                <c:pt idx="0">
                  <c:v>708</c:v>
                </c:pt>
                <c:pt idx="1">
                  <c:v>776</c:v>
                </c:pt>
                <c:pt idx="2">
                  <c:v>872</c:v>
                </c:pt>
                <c:pt idx="3">
                  <c:v>848</c:v>
                </c:pt>
                <c:pt idx="4">
                  <c:v>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BEB-B70C-EA3AEB91D1A1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10.52'!$V$11:$Z$11</c:f>
              <c:numCache>
                <c:formatCode>#,##0</c:formatCode>
                <c:ptCount val="5"/>
                <c:pt idx="0">
                  <c:v>777</c:v>
                </c:pt>
                <c:pt idx="1">
                  <c:v>860</c:v>
                </c:pt>
                <c:pt idx="2">
                  <c:v>945</c:v>
                </c:pt>
                <c:pt idx="3">
                  <c:v>968</c:v>
                </c:pt>
                <c:pt idx="4">
                  <c:v>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3-4BEB-B70C-EA3AEB91D1A1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10.52'!$V$12:$Z$12</c:f>
              <c:numCache>
                <c:formatCode>#,##0</c:formatCode>
                <c:ptCount val="5"/>
                <c:pt idx="0">
                  <c:v>275</c:v>
                </c:pt>
                <c:pt idx="1">
                  <c:v>302</c:v>
                </c:pt>
                <c:pt idx="2">
                  <c:v>346</c:v>
                </c:pt>
                <c:pt idx="3">
                  <c:v>304</c:v>
                </c:pt>
                <c:pt idx="4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83-4BEB-B70C-EA3AEB91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0.17241379310344829</c:v>
                </c:pt>
                <c:pt idx="1">
                  <c:v>5.1357300073367569E-3</c:v>
                </c:pt>
                <c:pt idx="2">
                  <c:v>4.1085840058694055E-2</c:v>
                </c:pt>
                <c:pt idx="3">
                  <c:v>0</c:v>
                </c:pt>
                <c:pt idx="4">
                  <c:v>7.1166544387380778E-2</c:v>
                </c:pt>
                <c:pt idx="5">
                  <c:v>4.2553191489361701E-2</c:v>
                </c:pt>
                <c:pt idx="6">
                  <c:v>5.6493030080704332E-2</c:v>
                </c:pt>
                <c:pt idx="7">
                  <c:v>0.15994130594277328</c:v>
                </c:pt>
                <c:pt idx="8">
                  <c:v>3.9618488628026409E-2</c:v>
                </c:pt>
                <c:pt idx="9">
                  <c:v>2.93470286133529E-3</c:v>
                </c:pt>
                <c:pt idx="10">
                  <c:v>1.9075568598679385E-2</c:v>
                </c:pt>
                <c:pt idx="11">
                  <c:v>1.8341892883345562E-2</c:v>
                </c:pt>
                <c:pt idx="12">
                  <c:v>2.9347028613352897E-2</c:v>
                </c:pt>
                <c:pt idx="13">
                  <c:v>3.5216434336023478E-2</c:v>
                </c:pt>
                <c:pt idx="14">
                  <c:v>3.0814380044020543E-2</c:v>
                </c:pt>
                <c:pt idx="15">
                  <c:v>4.4020542920029347E-2</c:v>
                </c:pt>
                <c:pt idx="16">
                  <c:v>4.7688921496698462E-2</c:v>
                </c:pt>
                <c:pt idx="17">
                  <c:v>5.8694057226705799E-3</c:v>
                </c:pt>
                <c:pt idx="18">
                  <c:v>1.9075568598679385E-2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B-4C7E-B76E-CD0076FDED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4B-4C7E-B76E-CD0076FD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10.52'!$Z$44:$Z$60</c:f>
              <c:numCache>
                <c:formatCode>#,##0</c:formatCode>
                <c:ptCount val="17"/>
                <c:pt idx="0">
                  <c:v>8</c:v>
                </c:pt>
                <c:pt idx="1">
                  <c:v>15</c:v>
                </c:pt>
                <c:pt idx="2">
                  <c:v>43</c:v>
                </c:pt>
                <c:pt idx="3">
                  <c:v>57</c:v>
                </c:pt>
                <c:pt idx="4">
                  <c:v>91</c:v>
                </c:pt>
                <c:pt idx="5">
                  <c:v>43</c:v>
                </c:pt>
                <c:pt idx="6">
                  <c:v>42</c:v>
                </c:pt>
                <c:pt idx="7">
                  <c:v>38</c:v>
                </c:pt>
                <c:pt idx="8">
                  <c:v>81</c:v>
                </c:pt>
                <c:pt idx="9">
                  <c:v>63</c:v>
                </c:pt>
                <c:pt idx="10">
                  <c:v>61</c:v>
                </c:pt>
                <c:pt idx="11">
                  <c:v>59</c:v>
                </c:pt>
                <c:pt idx="12">
                  <c:v>41</c:v>
                </c:pt>
                <c:pt idx="13">
                  <c:v>21</c:v>
                </c:pt>
                <c:pt idx="14">
                  <c:v>10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4-4F07-B4CA-12E5444263AB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10.52'!$Z$63:$Z$79</c:f>
              <c:numCache>
                <c:formatCode>#,##0</c:formatCode>
                <c:ptCount val="17"/>
                <c:pt idx="0">
                  <c:v>11</c:v>
                </c:pt>
                <c:pt idx="1">
                  <c:v>21</c:v>
                </c:pt>
                <c:pt idx="2">
                  <c:v>39</c:v>
                </c:pt>
                <c:pt idx="3">
                  <c:v>57</c:v>
                </c:pt>
                <c:pt idx="4">
                  <c:v>59</c:v>
                </c:pt>
                <c:pt idx="5">
                  <c:v>66</c:v>
                </c:pt>
                <c:pt idx="6">
                  <c:v>45</c:v>
                </c:pt>
                <c:pt idx="7">
                  <c:v>55</c:v>
                </c:pt>
                <c:pt idx="8">
                  <c:v>48</c:v>
                </c:pt>
                <c:pt idx="9">
                  <c:v>70</c:v>
                </c:pt>
                <c:pt idx="10">
                  <c:v>81</c:v>
                </c:pt>
                <c:pt idx="11">
                  <c:v>64</c:v>
                </c:pt>
                <c:pt idx="12">
                  <c:v>36</c:v>
                </c:pt>
                <c:pt idx="13">
                  <c:v>28</c:v>
                </c:pt>
                <c:pt idx="14">
                  <c:v>7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4-4F07-B4CA-12E5444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10.52'!$Z$83:$Z$90</c:f>
              <c:numCache>
                <c:formatCode>#,##0</c:formatCode>
                <c:ptCount val="8"/>
                <c:pt idx="0">
                  <c:v>53</c:v>
                </c:pt>
                <c:pt idx="1">
                  <c:v>18</c:v>
                </c:pt>
                <c:pt idx="2">
                  <c:v>66</c:v>
                </c:pt>
                <c:pt idx="3">
                  <c:v>18</c:v>
                </c:pt>
                <c:pt idx="4">
                  <c:v>5</c:v>
                </c:pt>
                <c:pt idx="5">
                  <c:v>23</c:v>
                </c:pt>
                <c:pt idx="6">
                  <c:v>29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6-4130-A033-7D57F33652F6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10.52'!$Z$93:$Z$100</c:f>
              <c:numCache>
                <c:formatCode>#,##0</c:formatCode>
                <c:ptCount val="8"/>
                <c:pt idx="0">
                  <c:v>34</c:v>
                </c:pt>
                <c:pt idx="1">
                  <c:v>59</c:v>
                </c:pt>
                <c:pt idx="2">
                  <c:v>17</c:v>
                </c:pt>
                <c:pt idx="3">
                  <c:v>74</c:v>
                </c:pt>
                <c:pt idx="4">
                  <c:v>55</c:v>
                </c:pt>
                <c:pt idx="5">
                  <c:v>40</c:v>
                </c:pt>
                <c:pt idx="6">
                  <c:v>6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6-4130-A033-7D57F336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5.907525310510385E-2</c:v>
                </c:pt>
                <c:pt idx="1">
                  <c:v>8.8195386702849387E-3</c:v>
                </c:pt>
                <c:pt idx="2">
                  <c:v>0.16282225237449119</c:v>
                </c:pt>
                <c:pt idx="3">
                  <c:v>4.3836760254670698E-3</c:v>
                </c:pt>
                <c:pt idx="4">
                  <c:v>6.0901784782381799E-2</c:v>
                </c:pt>
                <c:pt idx="5">
                  <c:v>2.8337334307483562E-2</c:v>
                </c:pt>
                <c:pt idx="6">
                  <c:v>8.6942907838430228E-2</c:v>
                </c:pt>
                <c:pt idx="7">
                  <c:v>6.3667675607974109E-2</c:v>
                </c:pt>
                <c:pt idx="8">
                  <c:v>3.3190689907107815E-2</c:v>
                </c:pt>
                <c:pt idx="9">
                  <c:v>5.1142886963782483E-3</c:v>
                </c:pt>
                <c:pt idx="10">
                  <c:v>2.097902097902098E-2</c:v>
                </c:pt>
                <c:pt idx="11">
                  <c:v>1.3672894269909195E-2</c:v>
                </c:pt>
                <c:pt idx="12">
                  <c:v>4.4984865880388268E-2</c:v>
                </c:pt>
                <c:pt idx="13">
                  <c:v>8.0367393800229628E-2</c:v>
                </c:pt>
                <c:pt idx="14">
                  <c:v>3.9974950422711618E-2</c:v>
                </c:pt>
                <c:pt idx="15">
                  <c:v>7.9688967748669237E-2</c:v>
                </c:pt>
                <c:pt idx="16">
                  <c:v>9.1117837386494108E-2</c:v>
                </c:pt>
                <c:pt idx="17">
                  <c:v>1.5812545663291933E-2</c:v>
                </c:pt>
                <c:pt idx="18">
                  <c:v>3.2616637094249036E-2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8EC-B401-7F7AB1AF6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E-48EC-B401-7F7AB1AF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10.52'!$V$8:$Z$8</c:f>
              <c:numCache>
                <c:formatCode>#,##0</c:formatCode>
                <c:ptCount val="5"/>
                <c:pt idx="0">
                  <c:v>26000</c:v>
                </c:pt>
                <c:pt idx="1">
                  <c:v>26694</c:v>
                </c:pt>
                <c:pt idx="2">
                  <c:v>25532</c:v>
                </c:pt>
                <c:pt idx="3">
                  <c:v>25605</c:v>
                </c:pt>
                <c:pt idx="4">
                  <c:v>24704.58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3-4FBF-BBDE-96CEC52E0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3-4FBF-BBDE-96CEC52E0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10.53'!$U$4:$Y$4</c:f>
              <c:numCache>
                <c:formatCode>#,##0</c:formatCode>
                <c:ptCount val="5"/>
                <c:pt idx="1">
                  <c:v>3403</c:v>
                </c:pt>
                <c:pt idx="2">
                  <c:v>3885</c:v>
                </c:pt>
                <c:pt idx="3">
                  <c:v>3933</c:v>
                </c:pt>
                <c:pt idx="4">
                  <c:v>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6C-8789-BAC64A06F431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10.53'!$U$7:$Y$7</c:f>
              <c:numCache>
                <c:formatCode>#,##0</c:formatCode>
                <c:ptCount val="5"/>
                <c:pt idx="1">
                  <c:v>2394</c:v>
                </c:pt>
                <c:pt idx="2">
                  <c:v>2566</c:v>
                </c:pt>
                <c:pt idx="3">
                  <c:v>2691</c:v>
                </c:pt>
                <c:pt idx="4">
                  <c:v>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6C-8789-BAC64A06F431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10.53'!$U$11:$Y$11</c:f>
              <c:numCache>
                <c:formatCode>#,##0</c:formatCode>
                <c:ptCount val="5"/>
                <c:pt idx="1">
                  <c:v>3281</c:v>
                </c:pt>
                <c:pt idx="2">
                  <c:v>3708</c:v>
                </c:pt>
                <c:pt idx="3">
                  <c:v>3793</c:v>
                </c:pt>
                <c:pt idx="4">
                  <c:v>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6C-8789-BAC64A06F431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10.53'!$U$12:$Y$12</c:f>
              <c:numCache>
                <c:formatCode>#,##0</c:formatCode>
                <c:ptCount val="5"/>
                <c:pt idx="1">
                  <c:v>119</c:v>
                </c:pt>
                <c:pt idx="2">
                  <c:v>177</c:v>
                </c:pt>
                <c:pt idx="3">
                  <c:v>143</c:v>
                </c:pt>
                <c:pt idx="4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6C-8789-BAC64A06F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6.7357512953367879E-3</c:v>
                </c:pt>
                <c:pt idx="1">
                  <c:v>0.24196891191709843</c:v>
                </c:pt>
                <c:pt idx="2">
                  <c:v>6.1658031088082904E-2</c:v>
                </c:pt>
                <c:pt idx="3">
                  <c:v>3.0569948186528497E-2</c:v>
                </c:pt>
                <c:pt idx="4">
                  <c:v>0.14740932642487048</c:v>
                </c:pt>
                <c:pt idx="5">
                  <c:v>2.3056994818652851E-2</c:v>
                </c:pt>
                <c:pt idx="6">
                  <c:v>5.7772020725388604E-2</c:v>
                </c:pt>
                <c:pt idx="7">
                  <c:v>6.9948186528497408E-2</c:v>
                </c:pt>
                <c:pt idx="8">
                  <c:v>2.0207253886010364E-2</c:v>
                </c:pt>
                <c:pt idx="9">
                  <c:v>1.5544041450777201E-3</c:v>
                </c:pt>
                <c:pt idx="10">
                  <c:v>1.2953367875647668E-2</c:v>
                </c:pt>
                <c:pt idx="11">
                  <c:v>1.0621761658031088E-2</c:v>
                </c:pt>
                <c:pt idx="12">
                  <c:v>2.8238341968911916E-2</c:v>
                </c:pt>
                <c:pt idx="13">
                  <c:v>0.1510362694300518</c:v>
                </c:pt>
                <c:pt idx="14">
                  <c:v>1.3730569948186529E-2</c:v>
                </c:pt>
                <c:pt idx="15">
                  <c:v>5.3886010362694303E-2</c:v>
                </c:pt>
                <c:pt idx="16">
                  <c:v>3.8341968911917101E-2</c:v>
                </c:pt>
                <c:pt idx="17">
                  <c:v>3.367875647668394E-3</c:v>
                </c:pt>
                <c:pt idx="18">
                  <c:v>1.4766839378238342E-2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6-45CD-914C-FC64AE6B39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6-45CD-914C-FC64AE6B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6</c:v>
                </c:pt>
                <c:pt idx="1">
                  <c:v>27</c:v>
                </c:pt>
                <c:pt idx="2">
                  <c:v>103</c:v>
                </c:pt>
                <c:pt idx="3">
                  <c:v>188</c:v>
                </c:pt>
                <c:pt idx="4">
                  <c:v>332</c:v>
                </c:pt>
                <c:pt idx="5">
                  <c:v>307</c:v>
                </c:pt>
                <c:pt idx="6">
                  <c:v>318</c:v>
                </c:pt>
                <c:pt idx="7">
                  <c:v>255</c:v>
                </c:pt>
                <c:pt idx="8">
                  <c:v>192</c:v>
                </c:pt>
                <c:pt idx="9">
                  <c:v>173</c:v>
                </c:pt>
                <c:pt idx="10">
                  <c:v>164</c:v>
                </c:pt>
                <c:pt idx="11">
                  <c:v>71</c:v>
                </c:pt>
                <c:pt idx="12">
                  <c:v>31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1-483B-B983-777E37AD6AAB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3</c:v>
                </c:pt>
                <c:pt idx="1">
                  <c:v>36</c:v>
                </c:pt>
                <c:pt idx="2">
                  <c:v>70</c:v>
                </c:pt>
                <c:pt idx="3">
                  <c:v>164</c:v>
                </c:pt>
                <c:pt idx="4">
                  <c:v>304</c:v>
                </c:pt>
                <c:pt idx="5">
                  <c:v>316</c:v>
                </c:pt>
                <c:pt idx="6">
                  <c:v>252</c:v>
                </c:pt>
                <c:pt idx="7">
                  <c:v>188</c:v>
                </c:pt>
                <c:pt idx="8">
                  <c:v>137</c:v>
                </c:pt>
                <c:pt idx="9">
                  <c:v>120</c:v>
                </c:pt>
                <c:pt idx="10">
                  <c:v>107</c:v>
                </c:pt>
                <c:pt idx="11">
                  <c:v>36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1-483B-B983-777E37AD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95</c:v>
                </c:pt>
                <c:pt idx="1">
                  <c:v>123</c:v>
                </c:pt>
                <c:pt idx="2">
                  <c:v>538</c:v>
                </c:pt>
                <c:pt idx="3">
                  <c:v>28</c:v>
                </c:pt>
                <c:pt idx="4">
                  <c:v>19</c:v>
                </c:pt>
                <c:pt idx="5">
                  <c:v>27</c:v>
                </c:pt>
                <c:pt idx="6">
                  <c:v>413</c:v>
                </c:pt>
                <c:pt idx="7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B-47AB-AB8E-114AFDEB62F0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88</c:v>
                </c:pt>
                <c:pt idx="1">
                  <c:v>171</c:v>
                </c:pt>
                <c:pt idx="2">
                  <c:v>99</c:v>
                </c:pt>
                <c:pt idx="3">
                  <c:v>150</c:v>
                </c:pt>
                <c:pt idx="4">
                  <c:v>207</c:v>
                </c:pt>
                <c:pt idx="5">
                  <c:v>88</c:v>
                </c:pt>
                <c:pt idx="6">
                  <c:v>115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B-47AB-AB8E-114AFDEB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10.53'!$U$8:$Y$8</c:f>
              <c:numCache>
                <c:formatCode>#,##0</c:formatCode>
                <c:ptCount val="5"/>
                <c:pt idx="1">
                  <c:v>77783.5</c:v>
                </c:pt>
                <c:pt idx="2">
                  <c:v>73293.399999999994</c:v>
                </c:pt>
                <c:pt idx="3">
                  <c:v>81214.14</c:v>
                </c:pt>
                <c:pt idx="4">
                  <c:v>84850.5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8-478B-B98B-86F87EEAF3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8-478B-B98B-86F87EEA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10.53'!$V$4:$Z$4</c:f>
              <c:numCache>
                <c:formatCode>#,##0</c:formatCode>
                <c:ptCount val="5"/>
                <c:pt idx="0">
                  <c:v>3403</c:v>
                </c:pt>
                <c:pt idx="1">
                  <c:v>3885</c:v>
                </c:pt>
                <c:pt idx="2">
                  <c:v>3933</c:v>
                </c:pt>
                <c:pt idx="3">
                  <c:v>3920</c:v>
                </c:pt>
                <c:pt idx="4">
                  <c:v>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9-4FCE-BAE8-5C336B82B613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10.53'!$V$7:$Z$7</c:f>
              <c:numCache>
                <c:formatCode>#,##0</c:formatCode>
                <c:ptCount val="5"/>
                <c:pt idx="0">
                  <c:v>2394</c:v>
                </c:pt>
                <c:pt idx="1">
                  <c:v>2566</c:v>
                </c:pt>
                <c:pt idx="2">
                  <c:v>2691</c:v>
                </c:pt>
                <c:pt idx="3">
                  <c:v>2716</c:v>
                </c:pt>
                <c:pt idx="4">
                  <c:v>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9-4FCE-BAE8-5C336B82B613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10.53'!$V$11:$Z$11</c:f>
              <c:numCache>
                <c:formatCode>#,##0</c:formatCode>
                <c:ptCount val="5"/>
                <c:pt idx="0">
                  <c:v>3281</c:v>
                </c:pt>
                <c:pt idx="1">
                  <c:v>3708</c:v>
                </c:pt>
                <c:pt idx="2">
                  <c:v>3793</c:v>
                </c:pt>
                <c:pt idx="3">
                  <c:v>3757</c:v>
                </c:pt>
                <c:pt idx="4">
                  <c:v>3717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9-4FCE-BAE8-5C336B82B613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10.53'!$V$12:$Z$12</c:f>
              <c:numCache>
                <c:formatCode>#,##0</c:formatCode>
                <c:ptCount val="5"/>
                <c:pt idx="0">
                  <c:v>119</c:v>
                </c:pt>
                <c:pt idx="1">
                  <c:v>177</c:v>
                </c:pt>
                <c:pt idx="2">
                  <c:v>143</c:v>
                </c:pt>
                <c:pt idx="3">
                  <c:v>163</c:v>
                </c:pt>
                <c:pt idx="4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79-4FCE-BAE8-5C336B82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6.7357512953367879E-3</c:v>
                </c:pt>
                <c:pt idx="1">
                  <c:v>0.24196891191709843</c:v>
                </c:pt>
                <c:pt idx="2">
                  <c:v>6.1658031088082904E-2</c:v>
                </c:pt>
                <c:pt idx="3">
                  <c:v>3.0569948186528497E-2</c:v>
                </c:pt>
                <c:pt idx="4">
                  <c:v>0.14740932642487048</c:v>
                </c:pt>
                <c:pt idx="5">
                  <c:v>2.3056994818652851E-2</c:v>
                </c:pt>
                <c:pt idx="6">
                  <c:v>5.7772020725388604E-2</c:v>
                </c:pt>
                <c:pt idx="7">
                  <c:v>6.9948186528497408E-2</c:v>
                </c:pt>
                <c:pt idx="8">
                  <c:v>2.0207253886010364E-2</c:v>
                </c:pt>
                <c:pt idx="9">
                  <c:v>1.5544041450777201E-3</c:v>
                </c:pt>
                <c:pt idx="10">
                  <c:v>1.2953367875647668E-2</c:v>
                </c:pt>
                <c:pt idx="11">
                  <c:v>1.0621761658031088E-2</c:v>
                </c:pt>
                <c:pt idx="12">
                  <c:v>2.8238341968911916E-2</c:v>
                </c:pt>
                <c:pt idx="13">
                  <c:v>0.1510362694300518</c:v>
                </c:pt>
                <c:pt idx="14">
                  <c:v>1.3730569948186529E-2</c:v>
                </c:pt>
                <c:pt idx="15">
                  <c:v>5.3886010362694303E-2</c:v>
                </c:pt>
                <c:pt idx="16">
                  <c:v>3.8341968911917101E-2</c:v>
                </c:pt>
                <c:pt idx="17">
                  <c:v>3.367875647668394E-3</c:v>
                </c:pt>
                <c:pt idx="18">
                  <c:v>1.4766839378238342E-2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46F-87A3-FFA0C1F194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E-446F-87A3-FFA0C1F1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10.53'!$Z$44:$Z$60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107</c:v>
                </c:pt>
                <c:pt idx="3">
                  <c:v>156</c:v>
                </c:pt>
                <c:pt idx="4">
                  <c:v>335</c:v>
                </c:pt>
                <c:pt idx="5">
                  <c:v>299</c:v>
                </c:pt>
                <c:pt idx="6">
                  <c:v>315</c:v>
                </c:pt>
                <c:pt idx="7">
                  <c:v>228</c:v>
                </c:pt>
                <c:pt idx="8">
                  <c:v>176</c:v>
                </c:pt>
                <c:pt idx="9">
                  <c:v>170</c:v>
                </c:pt>
                <c:pt idx="10">
                  <c:v>166</c:v>
                </c:pt>
                <c:pt idx="11">
                  <c:v>85</c:v>
                </c:pt>
                <c:pt idx="12">
                  <c:v>25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28C-B3C3-58EAE6F45668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10.53'!$Z$63:$Z$79</c:f>
              <c:numCache>
                <c:formatCode>#,##0</c:formatCode>
                <c:ptCount val="17"/>
                <c:pt idx="0">
                  <c:v>0</c:v>
                </c:pt>
                <c:pt idx="1">
                  <c:v>42</c:v>
                </c:pt>
                <c:pt idx="2">
                  <c:v>135</c:v>
                </c:pt>
                <c:pt idx="3">
                  <c:v>143</c:v>
                </c:pt>
                <c:pt idx="4">
                  <c:v>275</c:v>
                </c:pt>
                <c:pt idx="5">
                  <c:v>285</c:v>
                </c:pt>
                <c:pt idx="6">
                  <c:v>279</c:v>
                </c:pt>
                <c:pt idx="7">
                  <c:v>191</c:v>
                </c:pt>
                <c:pt idx="8">
                  <c:v>135</c:v>
                </c:pt>
                <c:pt idx="9">
                  <c:v>120</c:v>
                </c:pt>
                <c:pt idx="10">
                  <c:v>104</c:v>
                </c:pt>
                <c:pt idx="11">
                  <c:v>47</c:v>
                </c:pt>
                <c:pt idx="12">
                  <c:v>14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28C-B3C3-58EAE6F4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10.53'!$Z$83:$Z$90</c:f>
              <c:numCache>
                <c:formatCode>#,##0</c:formatCode>
                <c:ptCount val="8"/>
                <c:pt idx="0">
                  <c:v>95</c:v>
                </c:pt>
                <c:pt idx="1">
                  <c:v>114</c:v>
                </c:pt>
                <c:pt idx="2">
                  <c:v>519</c:v>
                </c:pt>
                <c:pt idx="3">
                  <c:v>32</c:v>
                </c:pt>
                <c:pt idx="4">
                  <c:v>22</c:v>
                </c:pt>
                <c:pt idx="5">
                  <c:v>22</c:v>
                </c:pt>
                <c:pt idx="6">
                  <c:v>397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7-4282-8F73-C17BB65F7AFC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10.53'!$Z$93:$Z$100</c:f>
              <c:numCache>
                <c:formatCode>#,##0</c:formatCode>
                <c:ptCount val="8"/>
                <c:pt idx="0">
                  <c:v>86</c:v>
                </c:pt>
                <c:pt idx="1">
                  <c:v>165</c:v>
                </c:pt>
                <c:pt idx="2">
                  <c:v>112</c:v>
                </c:pt>
                <c:pt idx="3">
                  <c:v>135</c:v>
                </c:pt>
                <c:pt idx="4">
                  <c:v>191</c:v>
                </c:pt>
                <c:pt idx="5">
                  <c:v>84</c:v>
                </c:pt>
                <c:pt idx="6">
                  <c:v>111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7-4282-8F73-C17BB65F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6</c:v>
                </c:pt>
                <c:pt idx="1">
                  <c:v>194</c:v>
                </c:pt>
                <c:pt idx="2">
                  <c:v>632</c:v>
                </c:pt>
                <c:pt idx="3">
                  <c:v>767</c:v>
                </c:pt>
                <c:pt idx="4">
                  <c:v>910</c:v>
                </c:pt>
                <c:pt idx="5">
                  <c:v>788</c:v>
                </c:pt>
                <c:pt idx="6">
                  <c:v>833</c:v>
                </c:pt>
                <c:pt idx="7">
                  <c:v>899</c:v>
                </c:pt>
                <c:pt idx="8">
                  <c:v>954</c:v>
                </c:pt>
                <c:pt idx="9">
                  <c:v>941</c:v>
                </c:pt>
                <c:pt idx="10">
                  <c:v>949</c:v>
                </c:pt>
                <c:pt idx="11">
                  <c:v>752</c:v>
                </c:pt>
                <c:pt idx="12">
                  <c:v>463</c:v>
                </c:pt>
                <c:pt idx="13">
                  <c:v>223</c:v>
                </c:pt>
                <c:pt idx="14">
                  <c:v>67</c:v>
                </c:pt>
                <c:pt idx="15">
                  <c:v>41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1-416C-95DB-56BC38A17275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25</c:v>
                </c:pt>
                <c:pt idx="1">
                  <c:v>238</c:v>
                </c:pt>
                <c:pt idx="2">
                  <c:v>667</c:v>
                </c:pt>
                <c:pt idx="3">
                  <c:v>768</c:v>
                </c:pt>
                <c:pt idx="4">
                  <c:v>801</c:v>
                </c:pt>
                <c:pt idx="5">
                  <c:v>822</c:v>
                </c:pt>
                <c:pt idx="6">
                  <c:v>835</c:v>
                </c:pt>
                <c:pt idx="7">
                  <c:v>886</c:v>
                </c:pt>
                <c:pt idx="8">
                  <c:v>1044</c:v>
                </c:pt>
                <c:pt idx="9">
                  <c:v>925</c:v>
                </c:pt>
                <c:pt idx="10">
                  <c:v>852</c:v>
                </c:pt>
                <c:pt idx="11">
                  <c:v>739</c:v>
                </c:pt>
                <c:pt idx="12">
                  <c:v>297</c:v>
                </c:pt>
                <c:pt idx="13">
                  <c:v>114</c:v>
                </c:pt>
                <c:pt idx="14">
                  <c:v>42</c:v>
                </c:pt>
                <c:pt idx="15">
                  <c:v>37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1-416C-95DB-56BC38A17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10.53'!$V$8:$Z$8</c:f>
              <c:numCache>
                <c:formatCode>#,##0</c:formatCode>
                <c:ptCount val="5"/>
                <c:pt idx="0">
                  <c:v>77783.5</c:v>
                </c:pt>
                <c:pt idx="1">
                  <c:v>73293.399999999994</c:v>
                </c:pt>
                <c:pt idx="2">
                  <c:v>81214.14</c:v>
                </c:pt>
                <c:pt idx="3">
                  <c:v>84850.5</c:v>
                </c:pt>
                <c:pt idx="4">
                  <c:v>80799.63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4-41C7-B0BC-EF409F0F1F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4-41C7-B0BC-EF409F0F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10.54'!$U$4:$Y$4</c:f>
              <c:numCache>
                <c:formatCode>#,##0</c:formatCode>
                <c:ptCount val="5"/>
                <c:pt idx="1">
                  <c:v>89344</c:v>
                </c:pt>
                <c:pt idx="2">
                  <c:v>92798</c:v>
                </c:pt>
                <c:pt idx="3">
                  <c:v>97238</c:v>
                </c:pt>
                <c:pt idx="4">
                  <c:v>98226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8-495F-804B-2C1631D2F870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10.54'!$U$7:$Y$7</c:f>
              <c:numCache>
                <c:formatCode>#,##0</c:formatCode>
                <c:ptCount val="5"/>
                <c:pt idx="1">
                  <c:v>67815</c:v>
                </c:pt>
                <c:pt idx="2">
                  <c:v>69065</c:v>
                </c:pt>
                <c:pt idx="3">
                  <c:v>71009</c:v>
                </c:pt>
                <c:pt idx="4">
                  <c:v>71850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8-495F-804B-2C1631D2F870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10.54'!$U$11:$Y$11</c:f>
              <c:numCache>
                <c:formatCode>#,##0</c:formatCode>
                <c:ptCount val="5"/>
                <c:pt idx="1">
                  <c:v>81385</c:v>
                </c:pt>
                <c:pt idx="2">
                  <c:v>84627</c:v>
                </c:pt>
                <c:pt idx="3">
                  <c:v>88690</c:v>
                </c:pt>
                <c:pt idx="4">
                  <c:v>89303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8-495F-804B-2C1631D2F870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10.54'!$U$12:$Y$12</c:f>
              <c:numCache>
                <c:formatCode>#,##0</c:formatCode>
                <c:ptCount val="5"/>
                <c:pt idx="1">
                  <c:v>7957</c:v>
                </c:pt>
                <c:pt idx="2">
                  <c:v>8171</c:v>
                </c:pt>
                <c:pt idx="3">
                  <c:v>8546</c:v>
                </c:pt>
                <c:pt idx="4">
                  <c:v>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8-495F-804B-2C1631D2F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1.5778217182518865E-2</c:v>
                </c:pt>
                <c:pt idx="1">
                  <c:v>4.3279125136193048E-3</c:v>
                </c:pt>
                <c:pt idx="2">
                  <c:v>8.6527985149913236E-2</c:v>
                </c:pt>
                <c:pt idx="3">
                  <c:v>7.3544247609055322E-3</c:v>
                </c:pt>
                <c:pt idx="4">
                  <c:v>6.9236511843751264E-2</c:v>
                </c:pt>
                <c:pt idx="5">
                  <c:v>4.2532585448529114E-2</c:v>
                </c:pt>
                <c:pt idx="6">
                  <c:v>0.10607925426738227</c:v>
                </c:pt>
                <c:pt idx="7">
                  <c:v>6.2003147572737179E-2</c:v>
                </c:pt>
                <c:pt idx="8">
                  <c:v>5.6878253500665832E-2</c:v>
                </c:pt>
                <c:pt idx="9">
                  <c:v>1.0290141640773173E-2</c:v>
                </c:pt>
                <c:pt idx="10">
                  <c:v>2.9690085145877891E-2</c:v>
                </c:pt>
                <c:pt idx="11">
                  <c:v>1.4436463419555304E-2</c:v>
                </c:pt>
                <c:pt idx="12">
                  <c:v>4.8161898228481499E-2</c:v>
                </c:pt>
                <c:pt idx="13">
                  <c:v>0.11678301924861789</c:v>
                </c:pt>
                <c:pt idx="14">
                  <c:v>5.6686574391671039E-2</c:v>
                </c:pt>
                <c:pt idx="15">
                  <c:v>5.8129211896210807E-2</c:v>
                </c:pt>
                <c:pt idx="16">
                  <c:v>0.13476050199749809</c:v>
                </c:pt>
                <c:pt idx="17">
                  <c:v>1.3286388765586538E-2</c:v>
                </c:pt>
                <c:pt idx="18">
                  <c:v>3.7609458859610187E-2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3-4557-8D72-B65EBDFA4E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3-4557-8D72-B65EBDFA4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33</c:v>
                </c:pt>
                <c:pt idx="1">
                  <c:v>745</c:v>
                </c:pt>
                <c:pt idx="2">
                  <c:v>2609</c:v>
                </c:pt>
                <c:pt idx="3">
                  <c:v>5335</c:v>
                </c:pt>
                <c:pt idx="4">
                  <c:v>7184</c:v>
                </c:pt>
                <c:pt idx="5">
                  <c:v>7055</c:v>
                </c:pt>
                <c:pt idx="6">
                  <c:v>6829</c:v>
                </c:pt>
                <c:pt idx="7">
                  <c:v>5381</c:v>
                </c:pt>
                <c:pt idx="8">
                  <c:v>5063</c:v>
                </c:pt>
                <c:pt idx="9">
                  <c:v>4482</c:v>
                </c:pt>
                <c:pt idx="10">
                  <c:v>3940</c:v>
                </c:pt>
                <c:pt idx="11">
                  <c:v>2690</c:v>
                </c:pt>
                <c:pt idx="12">
                  <c:v>1158</c:v>
                </c:pt>
                <c:pt idx="13">
                  <c:v>364</c:v>
                </c:pt>
                <c:pt idx="14">
                  <c:v>111</c:v>
                </c:pt>
                <c:pt idx="15">
                  <c:v>42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48DD-9DBB-A8BEB4B3D279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53</c:v>
                </c:pt>
                <c:pt idx="1">
                  <c:v>1057</c:v>
                </c:pt>
                <c:pt idx="2">
                  <c:v>2632</c:v>
                </c:pt>
                <c:pt idx="3">
                  <c:v>4931</c:v>
                </c:pt>
                <c:pt idx="4">
                  <c:v>5923</c:v>
                </c:pt>
                <c:pt idx="5">
                  <c:v>5676</c:v>
                </c:pt>
                <c:pt idx="6">
                  <c:v>5257</c:v>
                </c:pt>
                <c:pt idx="7">
                  <c:v>4233</c:v>
                </c:pt>
                <c:pt idx="8">
                  <c:v>4259</c:v>
                </c:pt>
                <c:pt idx="9">
                  <c:v>3953</c:v>
                </c:pt>
                <c:pt idx="10">
                  <c:v>3502</c:v>
                </c:pt>
                <c:pt idx="11">
                  <c:v>2314</c:v>
                </c:pt>
                <c:pt idx="12">
                  <c:v>951</c:v>
                </c:pt>
                <c:pt idx="13">
                  <c:v>249</c:v>
                </c:pt>
                <c:pt idx="14">
                  <c:v>105</c:v>
                </c:pt>
                <c:pt idx="15">
                  <c:v>49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48DD-9DBB-A8BEB4B3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3314</c:v>
                </c:pt>
                <c:pt idx="1">
                  <c:v>3552</c:v>
                </c:pt>
                <c:pt idx="2">
                  <c:v>6706</c:v>
                </c:pt>
                <c:pt idx="3">
                  <c:v>2702</c:v>
                </c:pt>
                <c:pt idx="4">
                  <c:v>2024</c:v>
                </c:pt>
                <c:pt idx="5">
                  <c:v>2028</c:v>
                </c:pt>
                <c:pt idx="6">
                  <c:v>5205</c:v>
                </c:pt>
                <c:pt idx="7">
                  <c:v>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860-836F-EA7EE742A400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2486</c:v>
                </c:pt>
                <c:pt idx="1">
                  <c:v>4877</c:v>
                </c:pt>
                <c:pt idx="2">
                  <c:v>1159</c:v>
                </c:pt>
                <c:pt idx="3">
                  <c:v>6564</c:v>
                </c:pt>
                <c:pt idx="4">
                  <c:v>5994</c:v>
                </c:pt>
                <c:pt idx="5">
                  <c:v>3658</c:v>
                </c:pt>
                <c:pt idx="6">
                  <c:v>397</c:v>
                </c:pt>
                <c:pt idx="7">
                  <c:v>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4-4860-836F-EA7EE742A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10.54'!$U$8:$Y$8</c:f>
              <c:numCache>
                <c:formatCode>#,##0</c:formatCode>
                <c:ptCount val="5"/>
                <c:pt idx="1">
                  <c:v>42641.89</c:v>
                </c:pt>
                <c:pt idx="2">
                  <c:v>42818</c:v>
                </c:pt>
                <c:pt idx="3">
                  <c:v>44229</c:v>
                </c:pt>
                <c:pt idx="4">
                  <c:v>45077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1D8-86F0-5194874752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A-41D8-86F0-519487475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10.54'!$V$4:$Z$4</c:f>
              <c:numCache>
                <c:formatCode>#,##0</c:formatCode>
                <c:ptCount val="5"/>
                <c:pt idx="0">
                  <c:v>89344</c:v>
                </c:pt>
                <c:pt idx="1">
                  <c:v>92798</c:v>
                </c:pt>
                <c:pt idx="2">
                  <c:v>97238</c:v>
                </c:pt>
                <c:pt idx="3">
                  <c:v>98226</c:v>
                </c:pt>
                <c:pt idx="4">
                  <c:v>99120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F83-A807-ADB1200B7E6D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10.54'!$V$7:$Z$7</c:f>
              <c:numCache>
                <c:formatCode>#,##0</c:formatCode>
                <c:ptCount val="5"/>
                <c:pt idx="0">
                  <c:v>67815</c:v>
                </c:pt>
                <c:pt idx="1">
                  <c:v>69065</c:v>
                </c:pt>
                <c:pt idx="2">
                  <c:v>71009</c:v>
                </c:pt>
                <c:pt idx="3">
                  <c:v>71850</c:v>
                </c:pt>
                <c:pt idx="4">
                  <c:v>72972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F83-A807-ADB1200B7E6D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10.54'!$V$11:$Z$11</c:f>
              <c:numCache>
                <c:formatCode>#,##0</c:formatCode>
                <c:ptCount val="5"/>
                <c:pt idx="0">
                  <c:v>81385</c:v>
                </c:pt>
                <c:pt idx="1">
                  <c:v>84627</c:v>
                </c:pt>
                <c:pt idx="2">
                  <c:v>88690</c:v>
                </c:pt>
                <c:pt idx="3">
                  <c:v>89303</c:v>
                </c:pt>
                <c:pt idx="4">
                  <c:v>89727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F83-A807-ADB1200B7E6D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10.54'!$V$12:$Z$12</c:f>
              <c:numCache>
                <c:formatCode>#,##0</c:formatCode>
                <c:ptCount val="5"/>
                <c:pt idx="0">
                  <c:v>7957</c:v>
                </c:pt>
                <c:pt idx="1">
                  <c:v>8171</c:v>
                </c:pt>
                <c:pt idx="2">
                  <c:v>8546</c:v>
                </c:pt>
                <c:pt idx="3">
                  <c:v>8919</c:v>
                </c:pt>
                <c:pt idx="4">
                  <c:v>9390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F83-A807-ADB1200B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1.5778217182518865E-2</c:v>
                </c:pt>
                <c:pt idx="1">
                  <c:v>4.3279125136193048E-3</c:v>
                </c:pt>
                <c:pt idx="2">
                  <c:v>8.6527985149913236E-2</c:v>
                </c:pt>
                <c:pt idx="3">
                  <c:v>7.3544247609055322E-3</c:v>
                </c:pt>
                <c:pt idx="4">
                  <c:v>6.9236511843751264E-2</c:v>
                </c:pt>
                <c:pt idx="5">
                  <c:v>4.2532585448529114E-2</c:v>
                </c:pt>
                <c:pt idx="6">
                  <c:v>0.10607925426738227</c:v>
                </c:pt>
                <c:pt idx="7">
                  <c:v>6.2003147572737179E-2</c:v>
                </c:pt>
                <c:pt idx="8">
                  <c:v>5.6878253500665832E-2</c:v>
                </c:pt>
                <c:pt idx="9">
                  <c:v>1.0290141640773173E-2</c:v>
                </c:pt>
                <c:pt idx="10">
                  <c:v>2.9690085145877891E-2</c:v>
                </c:pt>
                <c:pt idx="11">
                  <c:v>1.4436463419555304E-2</c:v>
                </c:pt>
                <c:pt idx="12">
                  <c:v>4.8161898228481499E-2</c:v>
                </c:pt>
                <c:pt idx="13">
                  <c:v>0.11678301924861789</c:v>
                </c:pt>
                <c:pt idx="14">
                  <c:v>5.6686574391671039E-2</c:v>
                </c:pt>
                <c:pt idx="15">
                  <c:v>5.8129211896210807E-2</c:v>
                </c:pt>
                <c:pt idx="16">
                  <c:v>0.13476050199749809</c:v>
                </c:pt>
                <c:pt idx="17">
                  <c:v>1.3286388765586538E-2</c:v>
                </c:pt>
                <c:pt idx="18">
                  <c:v>3.7609458859610187E-2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2E7-9192-E6CA5A7918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2E7-9192-E6CA5A79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10.54'!$Z$44:$Z$60</c:f>
              <c:numCache>
                <c:formatCode>#,##0</c:formatCode>
                <c:ptCount val="17"/>
                <c:pt idx="0">
                  <c:v>37</c:v>
                </c:pt>
                <c:pt idx="1">
                  <c:v>737</c:v>
                </c:pt>
                <c:pt idx="2">
                  <c:v>2622</c:v>
                </c:pt>
                <c:pt idx="3">
                  <c:v>5409</c:v>
                </c:pt>
                <c:pt idx="4">
                  <c:v>7567</c:v>
                </c:pt>
                <c:pt idx="5">
                  <c:v>6930</c:v>
                </c:pt>
                <c:pt idx="6">
                  <c:v>6820</c:v>
                </c:pt>
                <c:pt idx="7">
                  <c:v>5579</c:v>
                </c:pt>
                <c:pt idx="8">
                  <c:v>5126</c:v>
                </c:pt>
                <c:pt idx="9">
                  <c:v>4429</c:v>
                </c:pt>
                <c:pt idx="10">
                  <c:v>3935</c:v>
                </c:pt>
                <c:pt idx="11">
                  <c:v>2743</c:v>
                </c:pt>
                <c:pt idx="12">
                  <c:v>1199</c:v>
                </c:pt>
                <c:pt idx="13">
                  <c:v>378</c:v>
                </c:pt>
                <c:pt idx="14">
                  <c:v>106</c:v>
                </c:pt>
                <c:pt idx="15">
                  <c:v>43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2-4179-A29A-F7868F79A08B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10.54'!$Z$63:$Z$79</c:f>
              <c:numCache>
                <c:formatCode>#,##0</c:formatCode>
                <c:ptCount val="17"/>
                <c:pt idx="0">
                  <c:v>67</c:v>
                </c:pt>
                <c:pt idx="1">
                  <c:v>1016</c:v>
                </c:pt>
                <c:pt idx="2">
                  <c:v>2507</c:v>
                </c:pt>
                <c:pt idx="3">
                  <c:v>4872</c:v>
                </c:pt>
                <c:pt idx="4">
                  <c:v>6022</c:v>
                </c:pt>
                <c:pt idx="5">
                  <c:v>5785</c:v>
                </c:pt>
                <c:pt idx="6">
                  <c:v>5410</c:v>
                </c:pt>
                <c:pt idx="7">
                  <c:v>4300</c:v>
                </c:pt>
                <c:pt idx="8">
                  <c:v>4279</c:v>
                </c:pt>
                <c:pt idx="9">
                  <c:v>3845</c:v>
                </c:pt>
                <c:pt idx="10">
                  <c:v>3529</c:v>
                </c:pt>
                <c:pt idx="11">
                  <c:v>2354</c:v>
                </c:pt>
                <c:pt idx="12">
                  <c:v>1001</c:v>
                </c:pt>
                <c:pt idx="13">
                  <c:v>271</c:v>
                </c:pt>
                <c:pt idx="14">
                  <c:v>97</c:v>
                </c:pt>
                <c:pt idx="15">
                  <c:v>48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2-4179-A29A-F7868F79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10.54'!$Z$83:$Z$90</c:f>
              <c:numCache>
                <c:formatCode>#,##0</c:formatCode>
                <c:ptCount val="8"/>
                <c:pt idx="0">
                  <c:v>3434</c:v>
                </c:pt>
                <c:pt idx="1">
                  <c:v>3676</c:v>
                </c:pt>
                <c:pt idx="2">
                  <c:v>6733</c:v>
                </c:pt>
                <c:pt idx="3">
                  <c:v>2818</c:v>
                </c:pt>
                <c:pt idx="4">
                  <c:v>1979</c:v>
                </c:pt>
                <c:pt idx="5">
                  <c:v>2138</c:v>
                </c:pt>
                <c:pt idx="6">
                  <c:v>5200</c:v>
                </c:pt>
                <c:pt idx="7">
                  <c:v>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1-4FD4-BAC3-8AE05DD07B2B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10.54'!$Z$93:$Z$100</c:f>
              <c:numCache>
                <c:formatCode>#,##0</c:formatCode>
                <c:ptCount val="8"/>
                <c:pt idx="0">
                  <c:v>2467</c:v>
                </c:pt>
                <c:pt idx="1">
                  <c:v>4989</c:v>
                </c:pt>
                <c:pt idx="2">
                  <c:v>1234</c:v>
                </c:pt>
                <c:pt idx="3">
                  <c:v>6794</c:v>
                </c:pt>
                <c:pt idx="4">
                  <c:v>5903</c:v>
                </c:pt>
                <c:pt idx="5">
                  <c:v>3682</c:v>
                </c:pt>
                <c:pt idx="6">
                  <c:v>428</c:v>
                </c:pt>
                <c:pt idx="7">
                  <c:v>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1-4FD4-BAC3-8AE05DD0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742</c:v>
                </c:pt>
                <c:pt idx="1">
                  <c:v>687</c:v>
                </c:pt>
                <c:pt idx="2">
                  <c:v>1258</c:v>
                </c:pt>
                <c:pt idx="3">
                  <c:v>274</c:v>
                </c:pt>
                <c:pt idx="4">
                  <c:v>256</c:v>
                </c:pt>
                <c:pt idx="5">
                  <c:v>282</c:v>
                </c:pt>
                <c:pt idx="6">
                  <c:v>697</c:v>
                </c:pt>
                <c:pt idx="7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2-4C36-9028-CDF1F37C1AB8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502</c:v>
                </c:pt>
                <c:pt idx="1">
                  <c:v>1132</c:v>
                </c:pt>
                <c:pt idx="2">
                  <c:v>284</c:v>
                </c:pt>
                <c:pt idx="3">
                  <c:v>936</c:v>
                </c:pt>
                <c:pt idx="4">
                  <c:v>1050</c:v>
                </c:pt>
                <c:pt idx="5">
                  <c:v>583</c:v>
                </c:pt>
                <c:pt idx="6">
                  <c:v>72</c:v>
                </c:pt>
                <c:pt idx="7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2-4C36-9028-CDF1F37C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10.54'!$V$8:$Z$8</c:f>
              <c:numCache>
                <c:formatCode>#,##0</c:formatCode>
                <c:ptCount val="5"/>
                <c:pt idx="0">
                  <c:v>42641.89</c:v>
                </c:pt>
                <c:pt idx="1">
                  <c:v>42818</c:v>
                </c:pt>
                <c:pt idx="2">
                  <c:v>44229</c:v>
                </c:pt>
                <c:pt idx="3">
                  <c:v>45077</c:v>
                </c:pt>
                <c:pt idx="4">
                  <c:v>44723.47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0-458A-9E54-335B3EEEEB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0-458A-9E54-335B3EEE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10.55'!$U$4:$Y$4</c:f>
              <c:numCache>
                <c:formatCode>#,##0</c:formatCode>
                <c:ptCount val="5"/>
                <c:pt idx="1">
                  <c:v>1538</c:v>
                </c:pt>
                <c:pt idx="2">
                  <c:v>1661</c:v>
                </c:pt>
                <c:pt idx="3">
                  <c:v>2040</c:v>
                </c:pt>
                <c:pt idx="4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0-4C2A-B20C-11D606096BFA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10.55'!$U$7:$Y$7</c:f>
              <c:numCache>
                <c:formatCode>#,##0</c:formatCode>
                <c:ptCount val="5"/>
                <c:pt idx="1">
                  <c:v>994</c:v>
                </c:pt>
                <c:pt idx="2">
                  <c:v>1076</c:v>
                </c:pt>
                <c:pt idx="3">
                  <c:v>1352</c:v>
                </c:pt>
                <c:pt idx="4">
                  <c:v>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0-4C2A-B20C-11D606096BFA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10.55'!$U$11:$Y$11</c:f>
              <c:numCache>
                <c:formatCode>#,##0</c:formatCode>
                <c:ptCount val="5"/>
                <c:pt idx="1">
                  <c:v>1238</c:v>
                </c:pt>
                <c:pt idx="2">
                  <c:v>1309</c:v>
                </c:pt>
                <c:pt idx="3">
                  <c:v>1540</c:v>
                </c:pt>
                <c:pt idx="4">
                  <c:v>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0-4C2A-B20C-11D606096BFA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10.55'!$U$12:$Y$12</c:f>
              <c:numCache>
                <c:formatCode>#,##0</c:formatCode>
                <c:ptCount val="5"/>
                <c:pt idx="1">
                  <c:v>303</c:v>
                </c:pt>
                <c:pt idx="2">
                  <c:v>352</c:v>
                </c:pt>
                <c:pt idx="3">
                  <c:v>499</c:v>
                </c:pt>
                <c:pt idx="4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60-4C2A-B20C-11D60609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0.24559585492227978</c:v>
                </c:pt>
                <c:pt idx="1">
                  <c:v>0</c:v>
                </c:pt>
                <c:pt idx="2">
                  <c:v>1.3989637305699482E-2</c:v>
                </c:pt>
                <c:pt idx="3">
                  <c:v>0</c:v>
                </c:pt>
                <c:pt idx="4">
                  <c:v>3.2642487046632127E-2</c:v>
                </c:pt>
                <c:pt idx="5">
                  <c:v>5.4404145077720206E-2</c:v>
                </c:pt>
                <c:pt idx="6">
                  <c:v>3.8860103626943004E-2</c:v>
                </c:pt>
                <c:pt idx="7">
                  <c:v>3.4715025906735753E-2</c:v>
                </c:pt>
                <c:pt idx="8">
                  <c:v>2.9533678756476684E-2</c:v>
                </c:pt>
                <c:pt idx="9">
                  <c:v>2.0725388601036268E-3</c:v>
                </c:pt>
                <c:pt idx="10">
                  <c:v>1.0362694300518135E-2</c:v>
                </c:pt>
                <c:pt idx="11">
                  <c:v>2.7461139896373058E-2</c:v>
                </c:pt>
                <c:pt idx="12">
                  <c:v>1.5025906735751295E-2</c:v>
                </c:pt>
                <c:pt idx="13">
                  <c:v>5.3367875647668393E-2</c:v>
                </c:pt>
                <c:pt idx="14">
                  <c:v>4.6632124352331605E-2</c:v>
                </c:pt>
                <c:pt idx="15">
                  <c:v>5.3886010362694303E-2</c:v>
                </c:pt>
                <c:pt idx="16">
                  <c:v>7.3056994818652854E-2</c:v>
                </c:pt>
                <c:pt idx="17">
                  <c:v>4.6632124352331602E-3</c:v>
                </c:pt>
                <c:pt idx="18">
                  <c:v>2.1243523316062177E-2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C-4F0B-B214-C9BC61EBF3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C-4F0B-B214-C9BC61EB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54</c:v>
                </c:pt>
                <c:pt idx="3">
                  <c:v>123</c:v>
                </c:pt>
                <c:pt idx="4">
                  <c:v>79</c:v>
                </c:pt>
                <c:pt idx="5">
                  <c:v>126</c:v>
                </c:pt>
                <c:pt idx="6">
                  <c:v>59</c:v>
                </c:pt>
                <c:pt idx="7">
                  <c:v>58</c:v>
                </c:pt>
                <c:pt idx="8">
                  <c:v>88</c:v>
                </c:pt>
                <c:pt idx="9">
                  <c:v>79</c:v>
                </c:pt>
                <c:pt idx="10">
                  <c:v>81</c:v>
                </c:pt>
                <c:pt idx="11">
                  <c:v>49</c:v>
                </c:pt>
                <c:pt idx="12">
                  <c:v>54</c:v>
                </c:pt>
                <c:pt idx="13">
                  <c:v>16</c:v>
                </c:pt>
                <c:pt idx="14">
                  <c:v>9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4-4A78-923D-35C0DF71645B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6</c:v>
                </c:pt>
                <c:pt idx="1">
                  <c:v>35</c:v>
                </c:pt>
                <c:pt idx="2">
                  <c:v>66</c:v>
                </c:pt>
                <c:pt idx="3">
                  <c:v>101</c:v>
                </c:pt>
                <c:pt idx="4">
                  <c:v>128</c:v>
                </c:pt>
                <c:pt idx="5">
                  <c:v>89</c:v>
                </c:pt>
                <c:pt idx="6">
                  <c:v>82</c:v>
                </c:pt>
                <c:pt idx="7">
                  <c:v>61</c:v>
                </c:pt>
                <c:pt idx="8">
                  <c:v>74</c:v>
                </c:pt>
                <c:pt idx="9">
                  <c:v>70</c:v>
                </c:pt>
                <c:pt idx="10">
                  <c:v>67</c:v>
                </c:pt>
                <c:pt idx="11">
                  <c:v>75</c:v>
                </c:pt>
                <c:pt idx="12">
                  <c:v>36</c:v>
                </c:pt>
                <c:pt idx="13">
                  <c:v>13</c:v>
                </c:pt>
                <c:pt idx="14">
                  <c:v>12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4-4A78-923D-35C0DF71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69</c:v>
                </c:pt>
                <c:pt idx="1">
                  <c:v>23</c:v>
                </c:pt>
                <c:pt idx="2">
                  <c:v>73</c:v>
                </c:pt>
                <c:pt idx="3">
                  <c:v>15</c:v>
                </c:pt>
                <c:pt idx="4">
                  <c:v>8</c:v>
                </c:pt>
                <c:pt idx="5">
                  <c:v>19</c:v>
                </c:pt>
                <c:pt idx="6">
                  <c:v>63</c:v>
                </c:pt>
                <c:pt idx="7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C-4CAD-98AE-5C20B607EE64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29</c:v>
                </c:pt>
                <c:pt idx="1">
                  <c:v>73</c:v>
                </c:pt>
                <c:pt idx="2">
                  <c:v>12</c:v>
                </c:pt>
                <c:pt idx="3">
                  <c:v>77</c:v>
                </c:pt>
                <c:pt idx="4">
                  <c:v>73</c:v>
                </c:pt>
                <c:pt idx="5">
                  <c:v>50</c:v>
                </c:pt>
                <c:pt idx="6">
                  <c:v>15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C-4CAD-98AE-5C20B607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10.55'!$U$8:$Y$8</c:f>
              <c:numCache>
                <c:formatCode>#,##0</c:formatCode>
                <c:ptCount val="5"/>
                <c:pt idx="1">
                  <c:v>29685.84</c:v>
                </c:pt>
                <c:pt idx="2">
                  <c:v>33214.870000000003</c:v>
                </c:pt>
                <c:pt idx="3">
                  <c:v>36421.5</c:v>
                </c:pt>
                <c:pt idx="4">
                  <c:v>32982.25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C63-98B9-F7A67AF0D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C63-98B9-F7A67AF0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10.55'!$V$4:$Z$4</c:f>
              <c:numCache>
                <c:formatCode>#,##0</c:formatCode>
                <c:ptCount val="5"/>
                <c:pt idx="0">
                  <c:v>1538</c:v>
                </c:pt>
                <c:pt idx="1">
                  <c:v>1661</c:v>
                </c:pt>
                <c:pt idx="2">
                  <c:v>2040</c:v>
                </c:pt>
                <c:pt idx="3">
                  <c:v>1824</c:v>
                </c:pt>
                <c:pt idx="4">
                  <c:v>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C-4FDF-86FC-00FDF842CB75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10.55'!$V$7:$Z$7</c:f>
              <c:numCache>
                <c:formatCode>#,##0</c:formatCode>
                <c:ptCount val="5"/>
                <c:pt idx="0">
                  <c:v>994</c:v>
                </c:pt>
                <c:pt idx="1">
                  <c:v>1076</c:v>
                </c:pt>
                <c:pt idx="2">
                  <c:v>1352</c:v>
                </c:pt>
                <c:pt idx="3">
                  <c:v>1199</c:v>
                </c:pt>
                <c:pt idx="4">
                  <c:v>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C-4FDF-86FC-00FDF842CB75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10.55'!$V$11:$Z$11</c:f>
              <c:numCache>
                <c:formatCode>#,##0</c:formatCode>
                <c:ptCount val="5"/>
                <c:pt idx="0">
                  <c:v>1238</c:v>
                </c:pt>
                <c:pt idx="1">
                  <c:v>1309</c:v>
                </c:pt>
                <c:pt idx="2">
                  <c:v>1540</c:v>
                </c:pt>
                <c:pt idx="3">
                  <c:v>1445</c:v>
                </c:pt>
                <c:pt idx="4">
                  <c:v>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C-4FDF-86FC-00FDF842CB75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10.55'!$V$12:$Z$12</c:f>
              <c:numCache>
                <c:formatCode>#,##0</c:formatCode>
                <c:ptCount val="5"/>
                <c:pt idx="0">
                  <c:v>303</c:v>
                </c:pt>
                <c:pt idx="1">
                  <c:v>352</c:v>
                </c:pt>
                <c:pt idx="2">
                  <c:v>499</c:v>
                </c:pt>
                <c:pt idx="3">
                  <c:v>374</c:v>
                </c:pt>
                <c:pt idx="4">
                  <c:v>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FC-4FDF-86FC-00FDF842C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0.24559585492227978</c:v>
                </c:pt>
                <c:pt idx="1">
                  <c:v>0</c:v>
                </c:pt>
                <c:pt idx="2">
                  <c:v>1.3989637305699482E-2</c:v>
                </c:pt>
                <c:pt idx="3">
                  <c:v>0</c:v>
                </c:pt>
                <c:pt idx="4">
                  <c:v>3.2642487046632127E-2</c:v>
                </c:pt>
                <c:pt idx="5">
                  <c:v>5.4404145077720206E-2</c:v>
                </c:pt>
                <c:pt idx="6">
                  <c:v>3.8860103626943004E-2</c:v>
                </c:pt>
                <c:pt idx="7">
                  <c:v>3.4715025906735753E-2</c:v>
                </c:pt>
                <c:pt idx="8">
                  <c:v>2.9533678756476684E-2</c:v>
                </c:pt>
                <c:pt idx="9">
                  <c:v>2.0725388601036268E-3</c:v>
                </c:pt>
                <c:pt idx="10">
                  <c:v>1.0362694300518135E-2</c:v>
                </c:pt>
                <c:pt idx="11">
                  <c:v>2.7461139896373058E-2</c:v>
                </c:pt>
                <c:pt idx="12">
                  <c:v>1.5025906735751295E-2</c:v>
                </c:pt>
                <c:pt idx="13">
                  <c:v>5.3367875647668393E-2</c:v>
                </c:pt>
                <c:pt idx="14">
                  <c:v>4.6632124352331605E-2</c:v>
                </c:pt>
                <c:pt idx="15">
                  <c:v>5.3886010362694303E-2</c:v>
                </c:pt>
                <c:pt idx="16">
                  <c:v>7.3056994818652854E-2</c:v>
                </c:pt>
                <c:pt idx="17">
                  <c:v>4.6632124352331602E-3</c:v>
                </c:pt>
                <c:pt idx="18">
                  <c:v>2.1243523316062177E-2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020-9B0D-4045A90B7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7-4020-9B0D-4045A90B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10.55'!$Z$44:$Z$60</c:f>
              <c:numCache>
                <c:formatCode>#,##0</c:formatCode>
                <c:ptCount val="17"/>
                <c:pt idx="0">
                  <c:v>5</c:v>
                </c:pt>
                <c:pt idx="1">
                  <c:v>32</c:v>
                </c:pt>
                <c:pt idx="2">
                  <c:v>55</c:v>
                </c:pt>
                <c:pt idx="3">
                  <c:v>108</c:v>
                </c:pt>
                <c:pt idx="4">
                  <c:v>119</c:v>
                </c:pt>
                <c:pt idx="5">
                  <c:v>103</c:v>
                </c:pt>
                <c:pt idx="6">
                  <c:v>64</c:v>
                </c:pt>
                <c:pt idx="7">
                  <c:v>68</c:v>
                </c:pt>
                <c:pt idx="8">
                  <c:v>87</c:v>
                </c:pt>
                <c:pt idx="9">
                  <c:v>86</c:v>
                </c:pt>
                <c:pt idx="10">
                  <c:v>77</c:v>
                </c:pt>
                <c:pt idx="11">
                  <c:v>71</c:v>
                </c:pt>
                <c:pt idx="12">
                  <c:v>63</c:v>
                </c:pt>
                <c:pt idx="13">
                  <c:v>32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CB-BEC7-503E3C0DD4D8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10.55'!$Z$63:$Z$79</c:f>
              <c:numCache>
                <c:formatCode>#,##0</c:formatCode>
                <c:ptCount val="17"/>
                <c:pt idx="0">
                  <c:v>4</c:v>
                </c:pt>
                <c:pt idx="1">
                  <c:v>33</c:v>
                </c:pt>
                <c:pt idx="2">
                  <c:v>55</c:v>
                </c:pt>
                <c:pt idx="3">
                  <c:v>81</c:v>
                </c:pt>
                <c:pt idx="4">
                  <c:v>138</c:v>
                </c:pt>
                <c:pt idx="5">
                  <c:v>88</c:v>
                </c:pt>
                <c:pt idx="6">
                  <c:v>88</c:v>
                </c:pt>
                <c:pt idx="7">
                  <c:v>75</c:v>
                </c:pt>
                <c:pt idx="8">
                  <c:v>57</c:v>
                </c:pt>
                <c:pt idx="9">
                  <c:v>75</c:v>
                </c:pt>
                <c:pt idx="10">
                  <c:v>84</c:v>
                </c:pt>
                <c:pt idx="11">
                  <c:v>86</c:v>
                </c:pt>
                <c:pt idx="12">
                  <c:v>47</c:v>
                </c:pt>
                <c:pt idx="13">
                  <c:v>23</c:v>
                </c:pt>
                <c:pt idx="14">
                  <c:v>11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CB-BEC7-503E3C0D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10.55'!$Z$83:$Z$90</c:f>
              <c:numCache>
                <c:formatCode>#,##0</c:formatCode>
                <c:ptCount val="8"/>
                <c:pt idx="0">
                  <c:v>71</c:v>
                </c:pt>
                <c:pt idx="1">
                  <c:v>21</c:v>
                </c:pt>
                <c:pt idx="2">
                  <c:v>92</c:v>
                </c:pt>
                <c:pt idx="3">
                  <c:v>14</c:v>
                </c:pt>
                <c:pt idx="4">
                  <c:v>11</c:v>
                </c:pt>
                <c:pt idx="5">
                  <c:v>22</c:v>
                </c:pt>
                <c:pt idx="6">
                  <c:v>72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6-4B6B-81E7-040C8F69E47D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10.55'!$Z$93:$Z$100</c:f>
              <c:numCache>
                <c:formatCode>#,##0</c:formatCode>
                <c:ptCount val="8"/>
                <c:pt idx="0">
                  <c:v>35</c:v>
                </c:pt>
                <c:pt idx="1">
                  <c:v>73</c:v>
                </c:pt>
                <c:pt idx="2">
                  <c:v>11</c:v>
                </c:pt>
                <c:pt idx="3">
                  <c:v>76</c:v>
                </c:pt>
                <c:pt idx="4">
                  <c:v>75</c:v>
                </c:pt>
                <c:pt idx="5">
                  <c:v>52</c:v>
                </c:pt>
                <c:pt idx="6">
                  <c:v>27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6-4B6B-81E7-040C8F69E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10.6'!$U$8:$Y$8</c:f>
              <c:numCache>
                <c:formatCode>#,##0</c:formatCode>
                <c:ptCount val="5"/>
                <c:pt idx="1">
                  <c:v>41536.57</c:v>
                </c:pt>
                <c:pt idx="2">
                  <c:v>41976.03</c:v>
                </c:pt>
                <c:pt idx="3">
                  <c:v>43233.35</c:v>
                </c:pt>
                <c:pt idx="4">
                  <c:v>44925.45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8-44B3-A98E-1422494257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8-44B3-A98E-14224942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10.55'!$V$8:$Z$8</c:f>
              <c:numCache>
                <c:formatCode>#,##0</c:formatCode>
                <c:ptCount val="5"/>
                <c:pt idx="0">
                  <c:v>29685.84</c:v>
                </c:pt>
                <c:pt idx="1">
                  <c:v>33214.870000000003</c:v>
                </c:pt>
                <c:pt idx="2">
                  <c:v>36421.5</c:v>
                </c:pt>
                <c:pt idx="3">
                  <c:v>32982.25</c:v>
                </c:pt>
                <c:pt idx="4">
                  <c:v>38825.97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1-4A57-9D67-4E6D7F06AF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1-4A57-9D67-4E6D7F06A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10.56'!$U$4:$Y$4</c:f>
              <c:numCache>
                <c:formatCode>#,##0</c:formatCode>
                <c:ptCount val="5"/>
                <c:pt idx="1">
                  <c:v>1398</c:v>
                </c:pt>
                <c:pt idx="2">
                  <c:v>1556</c:v>
                </c:pt>
                <c:pt idx="3">
                  <c:v>1868</c:v>
                </c:pt>
                <c:pt idx="4">
                  <c:v>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C-4BD7-B129-654351FA0BE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10.56'!$U$7:$Y$7</c:f>
              <c:numCache>
                <c:formatCode>#,##0</c:formatCode>
                <c:ptCount val="5"/>
                <c:pt idx="1">
                  <c:v>925</c:v>
                </c:pt>
                <c:pt idx="2">
                  <c:v>1020</c:v>
                </c:pt>
                <c:pt idx="3">
                  <c:v>1190</c:v>
                </c:pt>
                <c:pt idx="4">
                  <c:v>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C-4BD7-B129-654351FA0BE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10.56'!$U$11:$Y$11</c:f>
              <c:numCache>
                <c:formatCode>#,##0</c:formatCode>
                <c:ptCount val="5"/>
                <c:pt idx="1">
                  <c:v>1122</c:v>
                </c:pt>
                <c:pt idx="2">
                  <c:v>1220</c:v>
                </c:pt>
                <c:pt idx="3">
                  <c:v>1486</c:v>
                </c:pt>
                <c:pt idx="4">
                  <c:v>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C-4BD7-B129-654351FA0BE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10.56'!$U$12:$Y$12</c:f>
              <c:numCache>
                <c:formatCode>#,##0</c:formatCode>
                <c:ptCount val="5"/>
                <c:pt idx="1">
                  <c:v>279</c:v>
                </c:pt>
                <c:pt idx="2">
                  <c:v>336</c:v>
                </c:pt>
                <c:pt idx="3">
                  <c:v>382</c:v>
                </c:pt>
                <c:pt idx="4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DC-4BD7-B129-654351FA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0.24197120708748615</c:v>
                </c:pt>
                <c:pt idx="1">
                  <c:v>1.3289036544850499E-2</c:v>
                </c:pt>
                <c:pt idx="2">
                  <c:v>3.1561461794019932E-2</c:v>
                </c:pt>
                <c:pt idx="3">
                  <c:v>4.4296788482834993E-3</c:v>
                </c:pt>
                <c:pt idx="4">
                  <c:v>6.9213732004429679E-2</c:v>
                </c:pt>
                <c:pt idx="5">
                  <c:v>8.8593576965669985E-3</c:v>
                </c:pt>
                <c:pt idx="6">
                  <c:v>7.4750830564784057E-2</c:v>
                </c:pt>
                <c:pt idx="7">
                  <c:v>7.3089700996677748E-2</c:v>
                </c:pt>
                <c:pt idx="8">
                  <c:v>4.4850498338870434E-2</c:v>
                </c:pt>
                <c:pt idx="9">
                  <c:v>0</c:v>
                </c:pt>
                <c:pt idx="10">
                  <c:v>7.7519379844961239E-3</c:v>
                </c:pt>
                <c:pt idx="11">
                  <c:v>8.3056478405315621E-3</c:v>
                </c:pt>
                <c:pt idx="12">
                  <c:v>2.1594684385382059E-2</c:v>
                </c:pt>
                <c:pt idx="13">
                  <c:v>3.9313399778516056E-2</c:v>
                </c:pt>
                <c:pt idx="14">
                  <c:v>3.4883720930232558E-2</c:v>
                </c:pt>
                <c:pt idx="15">
                  <c:v>6.8660022148394242E-2</c:v>
                </c:pt>
                <c:pt idx="16">
                  <c:v>6.9213732004429679E-2</c:v>
                </c:pt>
                <c:pt idx="17">
                  <c:v>1.6611295681063123E-3</c:v>
                </c:pt>
                <c:pt idx="18">
                  <c:v>3.0454042081949059E-2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D-4343-B140-81EFC69295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D-4343-B140-81EFC692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70</c:v>
                </c:pt>
                <c:pt idx="3">
                  <c:v>66</c:v>
                </c:pt>
                <c:pt idx="4">
                  <c:v>96</c:v>
                </c:pt>
                <c:pt idx="5">
                  <c:v>86</c:v>
                </c:pt>
                <c:pt idx="6">
                  <c:v>87</c:v>
                </c:pt>
                <c:pt idx="7">
                  <c:v>79</c:v>
                </c:pt>
                <c:pt idx="8">
                  <c:v>85</c:v>
                </c:pt>
                <c:pt idx="9">
                  <c:v>59</c:v>
                </c:pt>
                <c:pt idx="10">
                  <c:v>97</c:v>
                </c:pt>
                <c:pt idx="11">
                  <c:v>98</c:v>
                </c:pt>
                <c:pt idx="12">
                  <c:v>56</c:v>
                </c:pt>
                <c:pt idx="13">
                  <c:v>16</c:v>
                </c:pt>
                <c:pt idx="14">
                  <c:v>14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1-433D-A563-FA6A359E3E72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47</c:v>
                </c:pt>
                <c:pt idx="3">
                  <c:v>59</c:v>
                </c:pt>
                <c:pt idx="4">
                  <c:v>84</c:v>
                </c:pt>
                <c:pt idx="5">
                  <c:v>74</c:v>
                </c:pt>
                <c:pt idx="6">
                  <c:v>54</c:v>
                </c:pt>
                <c:pt idx="7">
                  <c:v>85</c:v>
                </c:pt>
                <c:pt idx="8">
                  <c:v>74</c:v>
                </c:pt>
                <c:pt idx="9">
                  <c:v>67</c:v>
                </c:pt>
                <c:pt idx="10">
                  <c:v>77</c:v>
                </c:pt>
                <c:pt idx="11">
                  <c:v>79</c:v>
                </c:pt>
                <c:pt idx="12">
                  <c:v>27</c:v>
                </c:pt>
                <c:pt idx="13">
                  <c:v>8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1-433D-A563-FA6A359E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78</c:v>
                </c:pt>
                <c:pt idx="1">
                  <c:v>37</c:v>
                </c:pt>
                <c:pt idx="2">
                  <c:v>104</c:v>
                </c:pt>
                <c:pt idx="3">
                  <c:v>8</c:v>
                </c:pt>
                <c:pt idx="4">
                  <c:v>14</c:v>
                </c:pt>
                <c:pt idx="5">
                  <c:v>18</c:v>
                </c:pt>
                <c:pt idx="6">
                  <c:v>40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7-4BD1-B1E5-80FB6EBFDCE0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32</c:v>
                </c:pt>
                <c:pt idx="1">
                  <c:v>104</c:v>
                </c:pt>
                <c:pt idx="2">
                  <c:v>20</c:v>
                </c:pt>
                <c:pt idx="3">
                  <c:v>69</c:v>
                </c:pt>
                <c:pt idx="4">
                  <c:v>65</c:v>
                </c:pt>
                <c:pt idx="5">
                  <c:v>53</c:v>
                </c:pt>
                <c:pt idx="6">
                  <c:v>10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7-4BD1-B1E5-80FB6EBF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10.56'!$U$8:$Y$8</c:f>
              <c:numCache>
                <c:formatCode>#,##0</c:formatCode>
                <c:ptCount val="5"/>
                <c:pt idx="1">
                  <c:v>25924</c:v>
                </c:pt>
                <c:pt idx="2">
                  <c:v>27122.959999999999</c:v>
                </c:pt>
                <c:pt idx="3">
                  <c:v>23678.92</c:v>
                </c:pt>
                <c:pt idx="4">
                  <c:v>26769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BD4-8F4D-2AFE7E42F7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BD4-8F4D-2AFE7E42F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10.56'!$V$4:$Z$4</c:f>
              <c:numCache>
                <c:formatCode>#,##0</c:formatCode>
                <c:ptCount val="5"/>
                <c:pt idx="0">
                  <c:v>1398</c:v>
                </c:pt>
                <c:pt idx="1">
                  <c:v>1556</c:v>
                </c:pt>
                <c:pt idx="2">
                  <c:v>1868</c:v>
                </c:pt>
                <c:pt idx="3">
                  <c:v>1689</c:v>
                </c:pt>
                <c:pt idx="4">
                  <c:v>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6-4627-93E8-783B9287E7F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10.56'!$V$7:$Z$7</c:f>
              <c:numCache>
                <c:formatCode>#,##0</c:formatCode>
                <c:ptCount val="5"/>
                <c:pt idx="0">
                  <c:v>925</c:v>
                </c:pt>
                <c:pt idx="1">
                  <c:v>1020</c:v>
                </c:pt>
                <c:pt idx="2">
                  <c:v>1190</c:v>
                </c:pt>
                <c:pt idx="3">
                  <c:v>1106</c:v>
                </c:pt>
                <c:pt idx="4">
                  <c:v>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6-4627-93E8-783B9287E7F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10.56'!$V$11:$Z$11</c:f>
              <c:numCache>
                <c:formatCode>#,##0</c:formatCode>
                <c:ptCount val="5"/>
                <c:pt idx="0">
                  <c:v>1122</c:v>
                </c:pt>
                <c:pt idx="1">
                  <c:v>1220</c:v>
                </c:pt>
                <c:pt idx="2">
                  <c:v>1486</c:v>
                </c:pt>
                <c:pt idx="3">
                  <c:v>1338</c:v>
                </c:pt>
                <c:pt idx="4">
                  <c:v>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6-4627-93E8-783B9287E7F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10.56'!$V$12:$Z$12</c:f>
              <c:numCache>
                <c:formatCode>#,##0</c:formatCode>
                <c:ptCount val="5"/>
                <c:pt idx="0">
                  <c:v>279</c:v>
                </c:pt>
                <c:pt idx="1">
                  <c:v>336</c:v>
                </c:pt>
                <c:pt idx="2">
                  <c:v>382</c:v>
                </c:pt>
                <c:pt idx="3">
                  <c:v>352</c:v>
                </c:pt>
                <c:pt idx="4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6-4627-93E8-783B9287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0.24197120708748615</c:v>
                </c:pt>
                <c:pt idx="1">
                  <c:v>1.3289036544850499E-2</c:v>
                </c:pt>
                <c:pt idx="2">
                  <c:v>3.1561461794019932E-2</c:v>
                </c:pt>
                <c:pt idx="3">
                  <c:v>4.4296788482834993E-3</c:v>
                </c:pt>
                <c:pt idx="4">
                  <c:v>6.9213732004429679E-2</c:v>
                </c:pt>
                <c:pt idx="5">
                  <c:v>8.8593576965669985E-3</c:v>
                </c:pt>
                <c:pt idx="6">
                  <c:v>7.4750830564784057E-2</c:v>
                </c:pt>
                <c:pt idx="7">
                  <c:v>7.3089700996677748E-2</c:v>
                </c:pt>
                <c:pt idx="8">
                  <c:v>4.4850498338870434E-2</c:v>
                </c:pt>
                <c:pt idx="9">
                  <c:v>0</c:v>
                </c:pt>
                <c:pt idx="10">
                  <c:v>7.7519379844961239E-3</c:v>
                </c:pt>
                <c:pt idx="11">
                  <c:v>8.3056478405315621E-3</c:v>
                </c:pt>
                <c:pt idx="12">
                  <c:v>2.1594684385382059E-2</c:v>
                </c:pt>
                <c:pt idx="13">
                  <c:v>3.9313399778516056E-2</c:v>
                </c:pt>
                <c:pt idx="14">
                  <c:v>3.4883720930232558E-2</c:v>
                </c:pt>
                <c:pt idx="15">
                  <c:v>6.8660022148394242E-2</c:v>
                </c:pt>
                <c:pt idx="16">
                  <c:v>6.9213732004429679E-2</c:v>
                </c:pt>
                <c:pt idx="17">
                  <c:v>1.6611295681063123E-3</c:v>
                </c:pt>
                <c:pt idx="18">
                  <c:v>3.0454042081949059E-2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7-409E-B6BE-C4313D4E63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7-409E-B6BE-C4313D4E6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10.56'!$Z$44:$Z$60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81</c:v>
                </c:pt>
                <c:pt idx="3">
                  <c:v>83</c:v>
                </c:pt>
                <c:pt idx="4">
                  <c:v>79</c:v>
                </c:pt>
                <c:pt idx="5">
                  <c:v>83</c:v>
                </c:pt>
                <c:pt idx="6">
                  <c:v>89</c:v>
                </c:pt>
                <c:pt idx="7">
                  <c:v>77</c:v>
                </c:pt>
                <c:pt idx="8">
                  <c:v>93</c:v>
                </c:pt>
                <c:pt idx="9">
                  <c:v>74</c:v>
                </c:pt>
                <c:pt idx="10">
                  <c:v>105</c:v>
                </c:pt>
                <c:pt idx="11">
                  <c:v>119</c:v>
                </c:pt>
                <c:pt idx="12">
                  <c:v>71</c:v>
                </c:pt>
                <c:pt idx="13">
                  <c:v>24</c:v>
                </c:pt>
                <c:pt idx="14">
                  <c:v>13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3-4FAC-B7B3-5C83F4133DE7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10.56'!$Z$63:$Z$79</c:f>
              <c:numCache>
                <c:formatCode>#,##0</c:formatCode>
                <c:ptCount val="17"/>
                <c:pt idx="0">
                  <c:v>4</c:v>
                </c:pt>
                <c:pt idx="1">
                  <c:v>13</c:v>
                </c:pt>
                <c:pt idx="2">
                  <c:v>39</c:v>
                </c:pt>
                <c:pt idx="3">
                  <c:v>53</c:v>
                </c:pt>
                <c:pt idx="4">
                  <c:v>88</c:v>
                </c:pt>
                <c:pt idx="5">
                  <c:v>84</c:v>
                </c:pt>
                <c:pt idx="6">
                  <c:v>62</c:v>
                </c:pt>
                <c:pt idx="7">
                  <c:v>72</c:v>
                </c:pt>
                <c:pt idx="8">
                  <c:v>82</c:v>
                </c:pt>
                <c:pt idx="9">
                  <c:v>83</c:v>
                </c:pt>
                <c:pt idx="10">
                  <c:v>81</c:v>
                </c:pt>
                <c:pt idx="11">
                  <c:v>77</c:v>
                </c:pt>
                <c:pt idx="12">
                  <c:v>34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3-4FAC-B7B3-5C83F4133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10.56'!$Z$83:$Z$90</c:f>
              <c:numCache>
                <c:formatCode>#,##0</c:formatCode>
                <c:ptCount val="8"/>
                <c:pt idx="0">
                  <c:v>89</c:v>
                </c:pt>
                <c:pt idx="1">
                  <c:v>36</c:v>
                </c:pt>
                <c:pt idx="2">
                  <c:v>110</c:v>
                </c:pt>
                <c:pt idx="3">
                  <c:v>7</c:v>
                </c:pt>
                <c:pt idx="4">
                  <c:v>7</c:v>
                </c:pt>
                <c:pt idx="5">
                  <c:v>21</c:v>
                </c:pt>
                <c:pt idx="6">
                  <c:v>50</c:v>
                </c:pt>
                <c:pt idx="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9-4DE6-8698-AF3EA7302601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10.56'!$Z$93:$Z$100</c:f>
              <c:numCache>
                <c:formatCode>#,##0</c:formatCode>
                <c:ptCount val="8"/>
                <c:pt idx="0">
                  <c:v>36</c:v>
                </c:pt>
                <c:pt idx="1">
                  <c:v>104</c:v>
                </c:pt>
                <c:pt idx="2">
                  <c:v>19</c:v>
                </c:pt>
                <c:pt idx="3">
                  <c:v>62</c:v>
                </c:pt>
                <c:pt idx="4">
                  <c:v>66</c:v>
                </c:pt>
                <c:pt idx="5">
                  <c:v>57</c:v>
                </c:pt>
                <c:pt idx="6">
                  <c:v>9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9-4DE6-8698-AF3EA730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10.6'!$V$4:$Z$4</c:f>
              <c:numCache>
                <c:formatCode>#,##0</c:formatCode>
                <c:ptCount val="5"/>
                <c:pt idx="0">
                  <c:v>16864</c:v>
                </c:pt>
                <c:pt idx="1">
                  <c:v>18084</c:v>
                </c:pt>
                <c:pt idx="2">
                  <c:v>19106</c:v>
                </c:pt>
                <c:pt idx="3">
                  <c:v>18557</c:v>
                </c:pt>
                <c:pt idx="4">
                  <c:v>19166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6-46F8-8D1B-5FED83304C33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10.6'!$V$7:$Z$7</c:f>
              <c:numCache>
                <c:formatCode>#,##0</c:formatCode>
                <c:ptCount val="5"/>
                <c:pt idx="0">
                  <c:v>12237</c:v>
                </c:pt>
                <c:pt idx="1">
                  <c:v>12905</c:v>
                </c:pt>
                <c:pt idx="2">
                  <c:v>13727</c:v>
                </c:pt>
                <c:pt idx="3">
                  <c:v>13273</c:v>
                </c:pt>
                <c:pt idx="4">
                  <c:v>13857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6-46F8-8D1B-5FED83304C33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10.6'!$V$11:$Z$11</c:f>
              <c:numCache>
                <c:formatCode>#,##0</c:formatCode>
                <c:ptCount val="5"/>
                <c:pt idx="0">
                  <c:v>14540</c:v>
                </c:pt>
                <c:pt idx="1">
                  <c:v>15567</c:v>
                </c:pt>
                <c:pt idx="2">
                  <c:v>16410</c:v>
                </c:pt>
                <c:pt idx="3">
                  <c:v>16036</c:v>
                </c:pt>
                <c:pt idx="4">
                  <c:v>16468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6-46F8-8D1B-5FED83304C33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10.6'!$V$12:$Z$12</c:f>
              <c:numCache>
                <c:formatCode>#,##0</c:formatCode>
                <c:ptCount val="5"/>
                <c:pt idx="0">
                  <c:v>2323</c:v>
                </c:pt>
                <c:pt idx="1">
                  <c:v>2517</c:v>
                </c:pt>
                <c:pt idx="2">
                  <c:v>2698</c:v>
                </c:pt>
                <c:pt idx="3">
                  <c:v>2516</c:v>
                </c:pt>
                <c:pt idx="4">
                  <c:v>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96-46F8-8D1B-5FED8330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10.56'!$V$8:$Z$8</c:f>
              <c:numCache>
                <c:formatCode>#,##0</c:formatCode>
                <c:ptCount val="5"/>
                <c:pt idx="0">
                  <c:v>25924</c:v>
                </c:pt>
                <c:pt idx="1">
                  <c:v>27122.959999999999</c:v>
                </c:pt>
                <c:pt idx="2">
                  <c:v>23678.92</c:v>
                </c:pt>
                <c:pt idx="3">
                  <c:v>26769</c:v>
                </c:pt>
                <c:pt idx="4">
                  <c:v>25288.720000000001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AD-AF70-4EA256201E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9-44AD-AF70-4EA256201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10.57'!$U$4:$Y$4</c:f>
              <c:numCache>
                <c:formatCode>#,##0</c:formatCode>
                <c:ptCount val="5"/>
                <c:pt idx="1">
                  <c:v>5277</c:v>
                </c:pt>
                <c:pt idx="2">
                  <c:v>5784</c:v>
                </c:pt>
                <c:pt idx="3">
                  <c:v>6878</c:v>
                </c:pt>
                <c:pt idx="4">
                  <c:v>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1-4C43-8A6D-4BF2ACF8B5E7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10.57'!$U$7:$Y$7</c:f>
              <c:numCache>
                <c:formatCode>#,##0</c:formatCode>
                <c:ptCount val="5"/>
                <c:pt idx="1">
                  <c:v>3526</c:v>
                </c:pt>
                <c:pt idx="2">
                  <c:v>3874</c:v>
                </c:pt>
                <c:pt idx="3">
                  <c:v>4427</c:v>
                </c:pt>
                <c:pt idx="4">
                  <c:v>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1-4C43-8A6D-4BF2ACF8B5E7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10.57'!$U$11:$Y$11</c:f>
              <c:numCache>
                <c:formatCode>#,##0</c:formatCode>
                <c:ptCount val="5"/>
                <c:pt idx="1">
                  <c:v>4264</c:v>
                </c:pt>
                <c:pt idx="2">
                  <c:v>4697</c:v>
                </c:pt>
                <c:pt idx="3">
                  <c:v>5487</c:v>
                </c:pt>
                <c:pt idx="4">
                  <c:v>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1-4C43-8A6D-4BF2ACF8B5E7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10.57'!$U$12:$Y$12</c:f>
              <c:numCache>
                <c:formatCode>#,##0</c:formatCode>
                <c:ptCount val="5"/>
                <c:pt idx="1">
                  <c:v>1014</c:v>
                </c:pt>
                <c:pt idx="2">
                  <c:v>1087</c:v>
                </c:pt>
                <c:pt idx="3">
                  <c:v>1393</c:v>
                </c:pt>
                <c:pt idx="4">
                  <c:v>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91-4C43-8A6D-4BF2ACF8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0.1994060876020787</c:v>
                </c:pt>
                <c:pt idx="1">
                  <c:v>1.3363028953229399E-3</c:v>
                </c:pt>
                <c:pt idx="2">
                  <c:v>0.11670378619153675</c:v>
                </c:pt>
                <c:pt idx="3">
                  <c:v>5.196733481811433E-3</c:v>
                </c:pt>
                <c:pt idx="4">
                  <c:v>3.6822568671121013E-2</c:v>
                </c:pt>
                <c:pt idx="5">
                  <c:v>4.1128433556050482E-2</c:v>
                </c:pt>
                <c:pt idx="6">
                  <c:v>8.8195991091314027E-2</c:v>
                </c:pt>
                <c:pt idx="7">
                  <c:v>3.8901262063845581E-2</c:v>
                </c:pt>
                <c:pt idx="8">
                  <c:v>4.8849294729027472E-2</c:v>
                </c:pt>
                <c:pt idx="9">
                  <c:v>1.6332590942835933E-3</c:v>
                </c:pt>
                <c:pt idx="10">
                  <c:v>1.588715664439495E-2</c:v>
                </c:pt>
                <c:pt idx="11">
                  <c:v>1.4550853749072012E-2</c:v>
                </c:pt>
                <c:pt idx="12">
                  <c:v>2.034149962880475E-2</c:v>
                </c:pt>
                <c:pt idx="13">
                  <c:v>4.4691907943578323E-2</c:v>
                </c:pt>
                <c:pt idx="14">
                  <c:v>2.4350408314773572E-2</c:v>
                </c:pt>
                <c:pt idx="15">
                  <c:v>4.5285820341499632E-2</c:v>
                </c:pt>
                <c:pt idx="16">
                  <c:v>7.0378619153674826E-2</c:v>
                </c:pt>
                <c:pt idx="17">
                  <c:v>6.5330363771343731E-3</c:v>
                </c:pt>
                <c:pt idx="18">
                  <c:v>3.3259094283593173E-2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89A-BE43-41B5EE7332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89A-BE43-41B5EE73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26</c:v>
                </c:pt>
                <c:pt idx="1">
                  <c:v>113</c:v>
                </c:pt>
                <c:pt idx="2">
                  <c:v>290</c:v>
                </c:pt>
                <c:pt idx="3">
                  <c:v>402</c:v>
                </c:pt>
                <c:pt idx="4">
                  <c:v>424</c:v>
                </c:pt>
                <c:pt idx="5">
                  <c:v>337</c:v>
                </c:pt>
                <c:pt idx="6">
                  <c:v>279</c:v>
                </c:pt>
                <c:pt idx="7">
                  <c:v>299</c:v>
                </c:pt>
                <c:pt idx="8">
                  <c:v>325</c:v>
                </c:pt>
                <c:pt idx="9">
                  <c:v>300</c:v>
                </c:pt>
                <c:pt idx="10">
                  <c:v>272</c:v>
                </c:pt>
                <c:pt idx="11">
                  <c:v>220</c:v>
                </c:pt>
                <c:pt idx="12">
                  <c:v>143</c:v>
                </c:pt>
                <c:pt idx="13">
                  <c:v>70</c:v>
                </c:pt>
                <c:pt idx="14">
                  <c:v>50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9-493B-8D51-3DD95018BB2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15</c:v>
                </c:pt>
                <c:pt idx="1">
                  <c:v>100</c:v>
                </c:pt>
                <c:pt idx="2">
                  <c:v>257</c:v>
                </c:pt>
                <c:pt idx="3">
                  <c:v>321</c:v>
                </c:pt>
                <c:pt idx="4">
                  <c:v>305</c:v>
                </c:pt>
                <c:pt idx="5">
                  <c:v>236</c:v>
                </c:pt>
                <c:pt idx="6">
                  <c:v>276</c:v>
                </c:pt>
                <c:pt idx="7">
                  <c:v>256</c:v>
                </c:pt>
                <c:pt idx="8">
                  <c:v>279</c:v>
                </c:pt>
                <c:pt idx="9">
                  <c:v>290</c:v>
                </c:pt>
                <c:pt idx="10">
                  <c:v>222</c:v>
                </c:pt>
                <c:pt idx="11">
                  <c:v>191</c:v>
                </c:pt>
                <c:pt idx="12">
                  <c:v>119</c:v>
                </c:pt>
                <c:pt idx="13">
                  <c:v>49</c:v>
                </c:pt>
                <c:pt idx="14">
                  <c:v>30</c:v>
                </c:pt>
                <c:pt idx="15">
                  <c:v>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9-493B-8D51-3DD95018B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175</c:v>
                </c:pt>
                <c:pt idx="1">
                  <c:v>84</c:v>
                </c:pt>
                <c:pt idx="2">
                  <c:v>373</c:v>
                </c:pt>
                <c:pt idx="3">
                  <c:v>18</c:v>
                </c:pt>
                <c:pt idx="4">
                  <c:v>36</c:v>
                </c:pt>
                <c:pt idx="5">
                  <c:v>77</c:v>
                </c:pt>
                <c:pt idx="6">
                  <c:v>202</c:v>
                </c:pt>
                <c:pt idx="7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D-43F8-9C1C-03C8D7E802FD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90</c:v>
                </c:pt>
                <c:pt idx="1">
                  <c:v>250</c:v>
                </c:pt>
                <c:pt idx="2">
                  <c:v>56</c:v>
                </c:pt>
                <c:pt idx="3">
                  <c:v>232</c:v>
                </c:pt>
                <c:pt idx="4">
                  <c:v>256</c:v>
                </c:pt>
                <c:pt idx="5">
                  <c:v>192</c:v>
                </c:pt>
                <c:pt idx="6">
                  <c:v>21</c:v>
                </c:pt>
                <c:pt idx="7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D-43F8-9C1C-03C8D7E8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10.57'!$U$8:$Y$8</c:f>
              <c:numCache>
                <c:formatCode>#,##0</c:formatCode>
                <c:ptCount val="5"/>
                <c:pt idx="1">
                  <c:v>33398.080000000002</c:v>
                </c:pt>
                <c:pt idx="2">
                  <c:v>30978</c:v>
                </c:pt>
                <c:pt idx="3">
                  <c:v>30709.66</c:v>
                </c:pt>
                <c:pt idx="4">
                  <c:v>33215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3-4A89-A10B-A7EA1823E6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3-4A89-A10B-A7EA1823E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10.57'!$V$4:$Z$4</c:f>
              <c:numCache>
                <c:formatCode>#,##0</c:formatCode>
                <c:ptCount val="5"/>
                <c:pt idx="0">
                  <c:v>5277</c:v>
                </c:pt>
                <c:pt idx="1">
                  <c:v>5784</c:v>
                </c:pt>
                <c:pt idx="2">
                  <c:v>6878</c:v>
                </c:pt>
                <c:pt idx="3">
                  <c:v>6529</c:v>
                </c:pt>
                <c:pt idx="4">
                  <c:v>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8-42BA-AECD-F3FFFD2F0109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10.57'!$V$7:$Z$7</c:f>
              <c:numCache>
                <c:formatCode>#,##0</c:formatCode>
                <c:ptCount val="5"/>
                <c:pt idx="0">
                  <c:v>3526</c:v>
                </c:pt>
                <c:pt idx="1">
                  <c:v>3874</c:v>
                </c:pt>
                <c:pt idx="2">
                  <c:v>4427</c:v>
                </c:pt>
                <c:pt idx="3">
                  <c:v>4179</c:v>
                </c:pt>
                <c:pt idx="4">
                  <c:v>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8-42BA-AECD-F3FFFD2F0109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10.57'!$V$11:$Z$11</c:f>
              <c:numCache>
                <c:formatCode>#,##0</c:formatCode>
                <c:ptCount val="5"/>
                <c:pt idx="0">
                  <c:v>4264</c:v>
                </c:pt>
                <c:pt idx="1">
                  <c:v>4697</c:v>
                </c:pt>
                <c:pt idx="2">
                  <c:v>5487</c:v>
                </c:pt>
                <c:pt idx="3">
                  <c:v>5307</c:v>
                </c:pt>
                <c:pt idx="4">
                  <c:v>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8-42BA-AECD-F3FFFD2F0109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10.57'!$V$12:$Z$12</c:f>
              <c:numCache>
                <c:formatCode>#,##0</c:formatCode>
                <c:ptCount val="5"/>
                <c:pt idx="0">
                  <c:v>1014</c:v>
                </c:pt>
                <c:pt idx="1">
                  <c:v>1087</c:v>
                </c:pt>
                <c:pt idx="2">
                  <c:v>1393</c:v>
                </c:pt>
                <c:pt idx="3">
                  <c:v>1224</c:v>
                </c:pt>
                <c:pt idx="4">
                  <c:v>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8-42BA-AECD-F3FFFD2F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0.1994060876020787</c:v>
                </c:pt>
                <c:pt idx="1">
                  <c:v>1.3363028953229399E-3</c:v>
                </c:pt>
                <c:pt idx="2">
                  <c:v>0.11670378619153675</c:v>
                </c:pt>
                <c:pt idx="3">
                  <c:v>5.196733481811433E-3</c:v>
                </c:pt>
                <c:pt idx="4">
                  <c:v>3.6822568671121013E-2</c:v>
                </c:pt>
                <c:pt idx="5">
                  <c:v>4.1128433556050482E-2</c:v>
                </c:pt>
                <c:pt idx="6">
                  <c:v>8.8195991091314027E-2</c:v>
                </c:pt>
                <c:pt idx="7">
                  <c:v>3.8901262063845581E-2</c:v>
                </c:pt>
                <c:pt idx="8">
                  <c:v>4.8849294729027472E-2</c:v>
                </c:pt>
                <c:pt idx="9">
                  <c:v>1.6332590942835933E-3</c:v>
                </c:pt>
                <c:pt idx="10">
                  <c:v>1.588715664439495E-2</c:v>
                </c:pt>
                <c:pt idx="11">
                  <c:v>1.4550853749072012E-2</c:v>
                </c:pt>
                <c:pt idx="12">
                  <c:v>2.034149962880475E-2</c:v>
                </c:pt>
                <c:pt idx="13">
                  <c:v>4.4691907943578323E-2</c:v>
                </c:pt>
                <c:pt idx="14">
                  <c:v>2.4350408314773572E-2</c:v>
                </c:pt>
                <c:pt idx="15">
                  <c:v>4.5285820341499632E-2</c:v>
                </c:pt>
                <c:pt idx="16">
                  <c:v>7.0378619153674826E-2</c:v>
                </c:pt>
                <c:pt idx="17">
                  <c:v>6.5330363771343731E-3</c:v>
                </c:pt>
                <c:pt idx="18">
                  <c:v>3.3259094283593173E-2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E78-8936-9D64D183BC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9-4E78-8936-9D64D183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10.57'!$Z$44:$Z$60</c:f>
              <c:numCache>
                <c:formatCode>#,##0</c:formatCode>
                <c:ptCount val="17"/>
                <c:pt idx="0">
                  <c:v>20</c:v>
                </c:pt>
                <c:pt idx="1">
                  <c:v>146</c:v>
                </c:pt>
                <c:pt idx="2">
                  <c:v>247</c:v>
                </c:pt>
                <c:pt idx="3">
                  <c:v>382</c:v>
                </c:pt>
                <c:pt idx="4">
                  <c:v>397</c:v>
                </c:pt>
                <c:pt idx="5">
                  <c:v>323</c:v>
                </c:pt>
                <c:pt idx="6">
                  <c:v>285</c:v>
                </c:pt>
                <c:pt idx="7">
                  <c:v>287</c:v>
                </c:pt>
                <c:pt idx="8">
                  <c:v>314</c:v>
                </c:pt>
                <c:pt idx="9">
                  <c:v>337</c:v>
                </c:pt>
                <c:pt idx="10">
                  <c:v>302</c:v>
                </c:pt>
                <c:pt idx="11">
                  <c:v>242</c:v>
                </c:pt>
                <c:pt idx="12">
                  <c:v>190</c:v>
                </c:pt>
                <c:pt idx="13">
                  <c:v>85</c:v>
                </c:pt>
                <c:pt idx="14">
                  <c:v>63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9-4A3A-88B6-42F3EF25A9A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10.57'!$Z$63:$Z$79</c:f>
              <c:numCache>
                <c:formatCode>#,##0</c:formatCode>
                <c:ptCount val="17"/>
                <c:pt idx="0">
                  <c:v>24</c:v>
                </c:pt>
                <c:pt idx="1">
                  <c:v>99</c:v>
                </c:pt>
                <c:pt idx="2">
                  <c:v>292</c:v>
                </c:pt>
                <c:pt idx="3">
                  <c:v>330</c:v>
                </c:pt>
                <c:pt idx="4">
                  <c:v>287</c:v>
                </c:pt>
                <c:pt idx="5">
                  <c:v>234</c:v>
                </c:pt>
                <c:pt idx="6">
                  <c:v>263</c:v>
                </c:pt>
                <c:pt idx="7">
                  <c:v>260</c:v>
                </c:pt>
                <c:pt idx="8">
                  <c:v>294</c:v>
                </c:pt>
                <c:pt idx="9">
                  <c:v>306</c:v>
                </c:pt>
                <c:pt idx="10">
                  <c:v>257</c:v>
                </c:pt>
                <c:pt idx="11">
                  <c:v>208</c:v>
                </c:pt>
                <c:pt idx="12">
                  <c:v>121</c:v>
                </c:pt>
                <c:pt idx="13">
                  <c:v>73</c:v>
                </c:pt>
                <c:pt idx="14">
                  <c:v>27</c:v>
                </c:pt>
                <c:pt idx="15">
                  <c:v>11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9-4A3A-88B6-42F3EF25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10.57'!$Z$83:$Z$90</c:f>
              <c:numCache>
                <c:formatCode>#,##0</c:formatCode>
                <c:ptCount val="8"/>
                <c:pt idx="0">
                  <c:v>187</c:v>
                </c:pt>
                <c:pt idx="1">
                  <c:v>93</c:v>
                </c:pt>
                <c:pt idx="2">
                  <c:v>372</c:v>
                </c:pt>
                <c:pt idx="3">
                  <c:v>19</c:v>
                </c:pt>
                <c:pt idx="4">
                  <c:v>34</c:v>
                </c:pt>
                <c:pt idx="5">
                  <c:v>79</c:v>
                </c:pt>
                <c:pt idx="6">
                  <c:v>218</c:v>
                </c:pt>
                <c:pt idx="7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5EC-9BEF-5D478631F46A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10.57'!$Z$93:$Z$100</c:f>
              <c:numCache>
                <c:formatCode>#,##0</c:formatCode>
                <c:ptCount val="8"/>
                <c:pt idx="0">
                  <c:v>103</c:v>
                </c:pt>
                <c:pt idx="1">
                  <c:v>269</c:v>
                </c:pt>
                <c:pt idx="2">
                  <c:v>52</c:v>
                </c:pt>
                <c:pt idx="3">
                  <c:v>244</c:v>
                </c:pt>
                <c:pt idx="4">
                  <c:v>277</c:v>
                </c:pt>
                <c:pt idx="5">
                  <c:v>190</c:v>
                </c:pt>
                <c:pt idx="6">
                  <c:v>20</c:v>
                </c:pt>
                <c:pt idx="7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3-45EC-9BEF-5D478631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5.907525310510385E-2</c:v>
                </c:pt>
                <c:pt idx="1">
                  <c:v>8.8195386702849387E-3</c:v>
                </c:pt>
                <c:pt idx="2">
                  <c:v>0.16282225237449119</c:v>
                </c:pt>
                <c:pt idx="3">
                  <c:v>4.3836760254670698E-3</c:v>
                </c:pt>
                <c:pt idx="4">
                  <c:v>6.0901784782381799E-2</c:v>
                </c:pt>
                <c:pt idx="5">
                  <c:v>2.8337334307483562E-2</c:v>
                </c:pt>
                <c:pt idx="6">
                  <c:v>8.6942907838430228E-2</c:v>
                </c:pt>
                <c:pt idx="7">
                  <c:v>6.3667675607974109E-2</c:v>
                </c:pt>
                <c:pt idx="8">
                  <c:v>3.3190689907107815E-2</c:v>
                </c:pt>
                <c:pt idx="9">
                  <c:v>5.1142886963782483E-3</c:v>
                </c:pt>
                <c:pt idx="10">
                  <c:v>2.097902097902098E-2</c:v>
                </c:pt>
                <c:pt idx="11">
                  <c:v>1.3672894269909195E-2</c:v>
                </c:pt>
                <c:pt idx="12">
                  <c:v>4.4984865880388268E-2</c:v>
                </c:pt>
                <c:pt idx="13">
                  <c:v>8.0367393800229628E-2</c:v>
                </c:pt>
                <c:pt idx="14">
                  <c:v>3.9974950422711618E-2</c:v>
                </c:pt>
                <c:pt idx="15">
                  <c:v>7.9688967748669237E-2</c:v>
                </c:pt>
                <c:pt idx="16">
                  <c:v>9.1117837386494108E-2</c:v>
                </c:pt>
                <c:pt idx="17">
                  <c:v>1.5812545663291933E-2</c:v>
                </c:pt>
                <c:pt idx="18">
                  <c:v>3.2616637094249036E-2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5-482A-BEC2-414422FB0F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5-482A-BEC2-414422FB0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10.57'!$V$8:$Z$8</c:f>
              <c:numCache>
                <c:formatCode>#,##0</c:formatCode>
                <c:ptCount val="5"/>
                <c:pt idx="0">
                  <c:v>33398.080000000002</c:v>
                </c:pt>
                <c:pt idx="1">
                  <c:v>30978</c:v>
                </c:pt>
                <c:pt idx="2">
                  <c:v>30709.66</c:v>
                </c:pt>
                <c:pt idx="3">
                  <c:v>33215</c:v>
                </c:pt>
                <c:pt idx="4">
                  <c:v>29984.85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0-43D2-878E-7D289773EB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0-43D2-878E-7D289773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10.58'!$U$4:$Y$4</c:f>
              <c:numCache>
                <c:formatCode>#,##0</c:formatCode>
                <c:ptCount val="5"/>
                <c:pt idx="1">
                  <c:v>70984</c:v>
                </c:pt>
                <c:pt idx="2">
                  <c:v>71529</c:v>
                </c:pt>
                <c:pt idx="3">
                  <c:v>74381</c:v>
                </c:pt>
                <c:pt idx="4">
                  <c:v>75180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C-470A-8B05-75BE19651BFA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10.58'!$U$7:$Y$7</c:f>
              <c:numCache>
                <c:formatCode>#,##0</c:formatCode>
                <c:ptCount val="5"/>
                <c:pt idx="1">
                  <c:v>54257</c:v>
                </c:pt>
                <c:pt idx="2">
                  <c:v>53725</c:v>
                </c:pt>
                <c:pt idx="3">
                  <c:v>55107</c:v>
                </c:pt>
                <c:pt idx="4">
                  <c:v>55621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C-470A-8B05-75BE19651BFA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10.58'!$U$11:$Y$11</c:f>
              <c:numCache>
                <c:formatCode>#,##0</c:formatCode>
                <c:ptCount val="5"/>
                <c:pt idx="1">
                  <c:v>64646</c:v>
                </c:pt>
                <c:pt idx="2">
                  <c:v>65205</c:v>
                </c:pt>
                <c:pt idx="3">
                  <c:v>67842</c:v>
                </c:pt>
                <c:pt idx="4">
                  <c:v>68414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C-470A-8B05-75BE19651BFA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10.58'!$U$12:$Y$12</c:f>
              <c:numCache>
                <c:formatCode>#,##0</c:formatCode>
                <c:ptCount val="5"/>
                <c:pt idx="1">
                  <c:v>6341</c:v>
                </c:pt>
                <c:pt idx="2">
                  <c:v>6324</c:v>
                </c:pt>
                <c:pt idx="3">
                  <c:v>6541</c:v>
                </c:pt>
                <c:pt idx="4">
                  <c:v>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C-470A-8B05-75BE1965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4.6240288195284569E-3</c:v>
                </c:pt>
                <c:pt idx="1">
                  <c:v>6.3042718498803668E-3</c:v>
                </c:pt>
                <c:pt idx="2">
                  <c:v>6.2142108234535046E-2</c:v>
                </c:pt>
                <c:pt idx="3">
                  <c:v>6.6537624001935637E-3</c:v>
                </c:pt>
                <c:pt idx="4">
                  <c:v>7.6229265801005461E-2</c:v>
                </c:pt>
                <c:pt idx="5">
                  <c:v>3.7624001935639972E-2</c:v>
                </c:pt>
                <c:pt idx="6">
                  <c:v>0.10184961152781138</c:v>
                </c:pt>
                <c:pt idx="7">
                  <c:v>5.5313600559184883E-2</c:v>
                </c:pt>
                <c:pt idx="8">
                  <c:v>3.7422372771997739E-2</c:v>
                </c:pt>
                <c:pt idx="9">
                  <c:v>1.2406914536118504E-2</c:v>
                </c:pt>
                <c:pt idx="10">
                  <c:v>3.7865956932010648E-2</c:v>
                </c:pt>
                <c:pt idx="11">
                  <c:v>1.7084711132618221E-2</c:v>
                </c:pt>
                <c:pt idx="12">
                  <c:v>6.5341290964325074E-2</c:v>
                </c:pt>
                <c:pt idx="13">
                  <c:v>8.5638626770976153E-2</c:v>
                </c:pt>
                <c:pt idx="14">
                  <c:v>7.3003199182729794E-2</c:v>
                </c:pt>
                <c:pt idx="15">
                  <c:v>9.5330268570045965E-2</c:v>
                </c:pt>
                <c:pt idx="16">
                  <c:v>0.13695996989004489</c:v>
                </c:pt>
                <c:pt idx="17">
                  <c:v>1.7891227787187138E-2</c:v>
                </c:pt>
                <c:pt idx="18">
                  <c:v>4.0863510498158451E-2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1-480D-B2F0-A91563C7DE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1-480D-B2F0-A91563C7D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44</c:v>
                </c:pt>
                <c:pt idx="1">
                  <c:v>689</c:v>
                </c:pt>
                <c:pt idx="2">
                  <c:v>2204</c:v>
                </c:pt>
                <c:pt idx="3">
                  <c:v>3572</c:v>
                </c:pt>
                <c:pt idx="4">
                  <c:v>4133</c:v>
                </c:pt>
                <c:pt idx="5">
                  <c:v>4064</c:v>
                </c:pt>
                <c:pt idx="6">
                  <c:v>4307</c:v>
                </c:pt>
                <c:pt idx="7">
                  <c:v>3760</c:v>
                </c:pt>
                <c:pt idx="8">
                  <c:v>3863</c:v>
                </c:pt>
                <c:pt idx="9">
                  <c:v>3497</c:v>
                </c:pt>
                <c:pt idx="10">
                  <c:v>3147</c:v>
                </c:pt>
                <c:pt idx="11">
                  <c:v>2470</c:v>
                </c:pt>
                <c:pt idx="12">
                  <c:v>1341</c:v>
                </c:pt>
                <c:pt idx="13">
                  <c:v>491</c:v>
                </c:pt>
                <c:pt idx="14">
                  <c:v>119</c:v>
                </c:pt>
                <c:pt idx="15">
                  <c:v>74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F-48C8-803E-AD7EF75CB0A7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47</c:v>
                </c:pt>
                <c:pt idx="1">
                  <c:v>909</c:v>
                </c:pt>
                <c:pt idx="2">
                  <c:v>2458</c:v>
                </c:pt>
                <c:pt idx="3">
                  <c:v>3650</c:v>
                </c:pt>
                <c:pt idx="4">
                  <c:v>3907</c:v>
                </c:pt>
                <c:pt idx="5">
                  <c:v>3843</c:v>
                </c:pt>
                <c:pt idx="6">
                  <c:v>4063</c:v>
                </c:pt>
                <c:pt idx="7">
                  <c:v>3607</c:v>
                </c:pt>
                <c:pt idx="8">
                  <c:v>3854</c:v>
                </c:pt>
                <c:pt idx="9">
                  <c:v>3763</c:v>
                </c:pt>
                <c:pt idx="10">
                  <c:v>3328</c:v>
                </c:pt>
                <c:pt idx="11">
                  <c:v>2333</c:v>
                </c:pt>
                <c:pt idx="12">
                  <c:v>1049</c:v>
                </c:pt>
                <c:pt idx="13">
                  <c:v>309</c:v>
                </c:pt>
                <c:pt idx="14">
                  <c:v>126</c:v>
                </c:pt>
                <c:pt idx="15">
                  <c:v>74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F-48C8-803E-AD7EF75CB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3414</c:v>
                </c:pt>
                <c:pt idx="1">
                  <c:v>4037</c:v>
                </c:pt>
                <c:pt idx="2">
                  <c:v>5555</c:v>
                </c:pt>
                <c:pt idx="3">
                  <c:v>1915</c:v>
                </c:pt>
                <c:pt idx="4">
                  <c:v>1845</c:v>
                </c:pt>
                <c:pt idx="5">
                  <c:v>1788</c:v>
                </c:pt>
                <c:pt idx="6">
                  <c:v>2178</c:v>
                </c:pt>
                <c:pt idx="7">
                  <c:v>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F-4B2E-9718-BDB571FBDBA0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2239</c:v>
                </c:pt>
                <c:pt idx="1">
                  <c:v>5701</c:v>
                </c:pt>
                <c:pt idx="2">
                  <c:v>912</c:v>
                </c:pt>
                <c:pt idx="3">
                  <c:v>4564</c:v>
                </c:pt>
                <c:pt idx="4">
                  <c:v>6211</c:v>
                </c:pt>
                <c:pt idx="5">
                  <c:v>2956</c:v>
                </c:pt>
                <c:pt idx="6">
                  <c:v>187</c:v>
                </c:pt>
                <c:pt idx="7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F-4B2E-9718-BDB571FB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10.58'!$U$8:$Y$8</c:f>
              <c:numCache>
                <c:formatCode>#,##0</c:formatCode>
                <c:ptCount val="5"/>
                <c:pt idx="1">
                  <c:v>44933</c:v>
                </c:pt>
                <c:pt idx="2">
                  <c:v>45658.28</c:v>
                </c:pt>
                <c:pt idx="3">
                  <c:v>46868</c:v>
                </c:pt>
                <c:pt idx="4">
                  <c:v>48216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B-47E4-86FE-FA2851A18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B-47E4-86FE-FA2851A1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10.58'!$V$4:$Z$4</c:f>
              <c:numCache>
                <c:formatCode>#,##0</c:formatCode>
                <c:ptCount val="5"/>
                <c:pt idx="0">
                  <c:v>70984</c:v>
                </c:pt>
                <c:pt idx="1">
                  <c:v>71529</c:v>
                </c:pt>
                <c:pt idx="2">
                  <c:v>74381</c:v>
                </c:pt>
                <c:pt idx="3">
                  <c:v>75180</c:v>
                </c:pt>
                <c:pt idx="4">
                  <c:v>74390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5-4722-8FEF-8A64DC06FF1C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10.58'!$V$7:$Z$7</c:f>
              <c:numCache>
                <c:formatCode>#,##0</c:formatCode>
                <c:ptCount val="5"/>
                <c:pt idx="0">
                  <c:v>54257</c:v>
                </c:pt>
                <c:pt idx="1">
                  <c:v>53725</c:v>
                </c:pt>
                <c:pt idx="2">
                  <c:v>55107</c:v>
                </c:pt>
                <c:pt idx="3">
                  <c:v>55621</c:v>
                </c:pt>
                <c:pt idx="4">
                  <c:v>55668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5-4722-8FEF-8A64DC06FF1C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10.58'!$V$11:$Z$11</c:f>
              <c:numCache>
                <c:formatCode>#,##0</c:formatCode>
                <c:ptCount val="5"/>
                <c:pt idx="0">
                  <c:v>64646</c:v>
                </c:pt>
                <c:pt idx="1">
                  <c:v>65205</c:v>
                </c:pt>
                <c:pt idx="2">
                  <c:v>67842</c:v>
                </c:pt>
                <c:pt idx="3">
                  <c:v>68414</c:v>
                </c:pt>
                <c:pt idx="4">
                  <c:v>67392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5-4722-8FEF-8A64DC06FF1C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10.58'!$V$12:$Z$12</c:f>
              <c:numCache>
                <c:formatCode>#,##0</c:formatCode>
                <c:ptCount val="5"/>
                <c:pt idx="0">
                  <c:v>6341</c:v>
                </c:pt>
                <c:pt idx="1">
                  <c:v>6324</c:v>
                </c:pt>
                <c:pt idx="2">
                  <c:v>6541</c:v>
                </c:pt>
                <c:pt idx="3">
                  <c:v>6767</c:v>
                </c:pt>
                <c:pt idx="4">
                  <c:v>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05-4722-8FEF-8A64DC06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4.6240288195284569E-3</c:v>
                </c:pt>
                <c:pt idx="1">
                  <c:v>6.3042718498803668E-3</c:v>
                </c:pt>
                <c:pt idx="2">
                  <c:v>6.2142108234535046E-2</c:v>
                </c:pt>
                <c:pt idx="3">
                  <c:v>6.6537624001935637E-3</c:v>
                </c:pt>
                <c:pt idx="4">
                  <c:v>7.6229265801005461E-2</c:v>
                </c:pt>
                <c:pt idx="5">
                  <c:v>3.7624001935639972E-2</c:v>
                </c:pt>
                <c:pt idx="6">
                  <c:v>0.10184961152781138</c:v>
                </c:pt>
                <c:pt idx="7">
                  <c:v>5.5313600559184883E-2</c:v>
                </c:pt>
                <c:pt idx="8">
                  <c:v>3.7422372771997739E-2</c:v>
                </c:pt>
                <c:pt idx="9">
                  <c:v>1.2406914536118504E-2</c:v>
                </c:pt>
                <c:pt idx="10">
                  <c:v>3.7865956932010648E-2</c:v>
                </c:pt>
                <c:pt idx="11">
                  <c:v>1.7084711132618221E-2</c:v>
                </c:pt>
                <c:pt idx="12">
                  <c:v>6.5341290964325074E-2</c:v>
                </c:pt>
                <c:pt idx="13">
                  <c:v>8.5638626770976153E-2</c:v>
                </c:pt>
                <c:pt idx="14">
                  <c:v>7.3003199182729794E-2</c:v>
                </c:pt>
                <c:pt idx="15">
                  <c:v>9.5330268570045965E-2</c:v>
                </c:pt>
                <c:pt idx="16">
                  <c:v>0.13695996989004489</c:v>
                </c:pt>
                <c:pt idx="17">
                  <c:v>1.7891227787187138E-2</c:v>
                </c:pt>
                <c:pt idx="18">
                  <c:v>4.0863510498158451E-2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2-481C-8CC7-711EB9A65E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2-481C-8CC7-711EB9A65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10.58'!$Z$44:$Z$60</c:f>
              <c:numCache>
                <c:formatCode>#,##0</c:formatCode>
                <c:ptCount val="17"/>
                <c:pt idx="0">
                  <c:v>34</c:v>
                </c:pt>
                <c:pt idx="1">
                  <c:v>717</c:v>
                </c:pt>
                <c:pt idx="2">
                  <c:v>1981</c:v>
                </c:pt>
                <c:pt idx="3">
                  <c:v>3624</c:v>
                </c:pt>
                <c:pt idx="4">
                  <c:v>4161</c:v>
                </c:pt>
                <c:pt idx="5">
                  <c:v>4063</c:v>
                </c:pt>
                <c:pt idx="6">
                  <c:v>4287</c:v>
                </c:pt>
                <c:pt idx="7">
                  <c:v>3745</c:v>
                </c:pt>
                <c:pt idx="8">
                  <c:v>3727</c:v>
                </c:pt>
                <c:pt idx="9">
                  <c:v>3558</c:v>
                </c:pt>
                <c:pt idx="10">
                  <c:v>3136</c:v>
                </c:pt>
                <c:pt idx="11">
                  <c:v>2411</c:v>
                </c:pt>
                <c:pt idx="12">
                  <c:v>1302</c:v>
                </c:pt>
                <c:pt idx="13">
                  <c:v>507</c:v>
                </c:pt>
                <c:pt idx="14">
                  <c:v>141</c:v>
                </c:pt>
                <c:pt idx="15">
                  <c:v>71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1AE-B404-4AD9F0FEA67E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10.58'!$Z$63:$Z$79</c:f>
              <c:numCache>
                <c:formatCode>#,##0</c:formatCode>
                <c:ptCount val="17"/>
                <c:pt idx="0">
                  <c:v>40</c:v>
                </c:pt>
                <c:pt idx="1">
                  <c:v>917</c:v>
                </c:pt>
                <c:pt idx="2">
                  <c:v>2263</c:v>
                </c:pt>
                <c:pt idx="3">
                  <c:v>3567</c:v>
                </c:pt>
                <c:pt idx="4">
                  <c:v>3790</c:v>
                </c:pt>
                <c:pt idx="5">
                  <c:v>3915</c:v>
                </c:pt>
                <c:pt idx="6">
                  <c:v>4075</c:v>
                </c:pt>
                <c:pt idx="7">
                  <c:v>3619</c:v>
                </c:pt>
                <c:pt idx="8">
                  <c:v>3777</c:v>
                </c:pt>
                <c:pt idx="9">
                  <c:v>3704</c:v>
                </c:pt>
                <c:pt idx="10">
                  <c:v>3259</c:v>
                </c:pt>
                <c:pt idx="11">
                  <c:v>2344</c:v>
                </c:pt>
                <c:pt idx="12">
                  <c:v>1051</c:v>
                </c:pt>
                <c:pt idx="13">
                  <c:v>330</c:v>
                </c:pt>
                <c:pt idx="14">
                  <c:v>119</c:v>
                </c:pt>
                <c:pt idx="15">
                  <c:v>74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B-41AE-B404-4AD9F0FE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10.58'!$Z$83:$Z$90</c:f>
              <c:numCache>
                <c:formatCode>#,##0</c:formatCode>
                <c:ptCount val="8"/>
                <c:pt idx="0">
                  <c:v>3469</c:v>
                </c:pt>
                <c:pt idx="1">
                  <c:v>4048</c:v>
                </c:pt>
                <c:pt idx="2">
                  <c:v>5480</c:v>
                </c:pt>
                <c:pt idx="3">
                  <c:v>1969</c:v>
                </c:pt>
                <c:pt idx="4">
                  <c:v>1855</c:v>
                </c:pt>
                <c:pt idx="5">
                  <c:v>1802</c:v>
                </c:pt>
                <c:pt idx="6">
                  <c:v>2181</c:v>
                </c:pt>
                <c:pt idx="7">
                  <c:v>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1-4598-95D5-36ED592EBA61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10.58'!$Z$93:$Z$100</c:f>
              <c:numCache>
                <c:formatCode>#,##0</c:formatCode>
                <c:ptCount val="8"/>
                <c:pt idx="0">
                  <c:v>2277</c:v>
                </c:pt>
                <c:pt idx="1">
                  <c:v>5806</c:v>
                </c:pt>
                <c:pt idx="2">
                  <c:v>953</c:v>
                </c:pt>
                <c:pt idx="3">
                  <c:v>4692</c:v>
                </c:pt>
                <c:pt idx="4">
                  <c:v>6076</c:v>
                </c:pt>
                <c:pt idx="5">
                  <c:v>2920</c:v>
                </c:pt>
                <c:pt idx="6">
                  <c:v>173</c:v>
                </c:pt>
                <c:pt idx="7">
                  <c:v>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1-4598-95D5-36ED592E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10.6'!$Z$44:$Z$60</c:f>
              <c:numCache>
                <c:formatCode>#,##0</c:formatCode>
                <c:ptCount val="17"/>
                <c:pt idx="0">
                  <c:v>21</c:v>
                </c:pt>
                <c:pt idx="1">
                  <c:v>205</c:v>
                </c:pt>
                <c:pt idx="2">
                  <c:v>632</c:v>
                </c:pt>
                <c:pt idx="3">
                  <c:v>782</c:v>
                </c:pt>
                <c:pt idx="4">
                  <c:v>922</c:v>
                </c:pt>
                <c:pt idx="5">
                  <c:v>858</c:v>
                </c:pt>
                <c:pt idx="6">
                  <c:v>888</c:v>
                </c:pt>
                <c:pt idx="7">
                  <c:v>854</c:v>
                </c:pt>
                <c:pt idx="8">
                  <c:v>993</c:v>
                </c:pt>
                <c:pt idx="9">
                  <c:v>957</c:v>
                </c:pt>
                <c:pt idx="10">
                  <c:v>969</c:v>
                </c:pt>
                <c:pt idx="11">
                  <c:v>835</c:v>
                </c:pt>
                <c:pt idx="12">
                  <c:v>463</c:v>
                </c:pt>
                <c:pt idx="13">
                  <c:v>225</c:v>
                </c:pt>
                <c:pt idx="14">
                  <c:v>80</c:v>
                </c:pt>
                <c:pt idx="15">
                  <c:v>54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B95-A00C-237BD7C40823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10.6'!$Z$63:$Z$79</c:f>
              <c:numCache>
                <c:formatCode>#,##0</c:formatCode>
                <c:ptCount val="17"/>
                <c:pt idx="0">
                  <c:v>16</c:v>
                </c:pt>
                <c:pt idx="1">
                  <c:v>270</c:v>
                </c:pt>
                <c:pt idx="2">
                  <c:v>582</c:v>
                </c:pt>
                <c:pt idx="3">
                  <c:v>804</c:v>
                </c:pt>
                <c:pt idx="4">
                  <c:v>831</c:v>
                </c:pt>
                <c:pt idx="5">
                  <c:v>790</c:v>
                </c:pt>
                <c:pt idx="6">
                  <c:v>897</c:v>
                </c:pt>
                <c:pt idx="7">
                  <c:v>892</c:v>
                </c:pt>
                <c:pt idx="8">
                  <c:v>1057</c:v>
                </c:pt>
                <c:pt idx="9">
                  <c:v>920</c:v>
                </c:pt>
                <c:pt idx="10">
                  <c:v>1010</c:v>
                </c:pt>
                <c:pt idx="11">
                  <c:v>780</c:v>
                </c:pt>
                <c:pt idx="12">
                  <c:v>311</c:v>
                </c:pt>
                <c:pt idx="13">
                  <c:v>138</c:v>
                </c:pt>
                <c:pt idx="14">
                  <c:v>52</c:v>
                </c:pt>
                <c:pt idx="15">
                  <c:v>34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9-4B95-A00C-237BD7C4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10.58'!$V$8:$Z$8</c:f>
              <c:numCache>
                <c:formatCode>#,##0</c:formatCode>
                <c:ptCount val="5"/>
                <c:pt idx="0">
                  <c:v>44933</c:v>
                </c:pt>
                <c:pt idx="1">
                  <c:v>45658.28</c:v>
                </c:pt>
                <c:pt idx="2">
                  <c:v>46868</c:v>
                </c:pt>
                <c:pt idx="3">
                  <c:v>48216</c:v>
                </c:pt>
                <c:pt idx="4">
                  <c:v>48483.03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F-46D7-B1C0-46A5EE361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F-46D7-B1C0-46A5EE36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10.59'!$U$4:$Y$4</c:f>
              <c:numCache>
                <c:formatCode>#,##0</c:formatCode>
                <c:ptCount val="5"/>
                <c:pt idx="1">
                  <c:v>3156</c:v>
                </c:pt>
                <c:pt idx="2">
                  <c:v>3621</c:v>
                </c:pt>
                <c:pt idx="3">
                  <c:v>4214</c:v>
                </c:pt>
                <c:pt idx="4">
                  <c:v>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4-4A83-9D82-8B0439DE0665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10.59'!$U$7:$Y$7</c:f>
              <c:numCache>
                <c:formatCode>#,##0</c:formatCode>
                <c:ptCount val="5"/>
                <c:pt idx="1">
                  <c:v>2212</c:v>
                </c:pt>
                <c:pt idx="2">
                  <c:v>2482</c:v>
                </c:pt>
                <c:pt idx="3">
                  <c:v>2812</c:v>
                </c:pt>
                <c:pt idx="4">
                  <c:v>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4-4A83-9D82-8B0439DE0665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10.59'!$U$11:$Y$11</c:f>
              <c:numCache>
                <c:formatCode>#,##0</c:formatCode>
                <c:ptCount val="5"/>
                <c:pt idx="1">
                  <c:v>2511</c:v>
                </c:pt>
                <c:pt idx="2">
                  <c:v>2880</c:v>
                </c:pt>
                <c:pt idx="3">
                  <c:v>3307</c:v>
                </c:pt>
                <c:pt idx="4">
                  <c:v>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4-4A83-9D82-8B0439DE0665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10.59'!$U$12:$Y$12</c:f>
              <c:numCache>
                <c:formatCode>#,##0</c:formatCode>
                <c:ptCount val="5"/>
                <c:pt idx="1">
                  <c:v>651</c:v>
                </c:pt>
                <c:pt idx="2">
                  <c:v>741</c:v>
                </c:pt>
                <c:pt idx="3">
                  <c:v>899</c:v>
                </c:pt>
                <c:pt idx="4">
                  <c:v>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4-4A83-9D82-8B0439DE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0.22566585956416466</c:v>
                </c:pt>
                <c:pt idx="1">
                  <c:v>6.5375302663438261E-3</c:v>
                </c:pt>
                <c:pt idx="2">
                  <c:v>3.3171912832929785E-2</c:v>
                </c:pt>
                <c:pt idx="3">
                  <c:v>3.1476997578692495E-3</c:v>
                </c:pt>
                <c:pt idx="4">
                  <c:v>3.4382566585956419E-2</c:v>
                </c:pt>
                <c:pt idx="5">
                  <c:v>1.9370460048426151E-2</c:v>
                </c:pt>
                <c:pt idx="6">
                  <c:v>6.7070217917675548E-2</c:v>
                </c:pt>
                <c:pt idx="7">
                  <c:v>3.9225181598062951E-2</c:v>
                </c:pt>
                <c:pt idx="8">
                  <c:v>6.4648910411622282E-2</c:v>
                </c:pt>
                <c:pt idx="9">
                  <c:v>1.2106537530266344E-3</c:v>
                </c:pt>
                <c:pt idx="10">
                  <c:v>1.7191283292978209E-2</c:v>
                </c:pt>
                <c:pt idx="11">
                  <c:v>3.099273607748184E-2</c:v>
                </c:pt>
                <c:pt idx="12">
                  <c:v>3.8498789346246974E-2</c:v>
                </c:pt>
                <c:pt idx="13">
                  <c:v>4.9636803874092007E-2</c:v>
                </c:pt>
                <c:pt idx="14">
                  <c:v>2.8329297820823246E-2</c:v>
                </c:pt>
                <c:pt idx="15">
                  <c:v>5.5447941888619852E-2</c:v>
                </c:pt>
                <c:pt idx="16">
                  <c:v>8.7167070217917669E-2</c:v>
                </c:pt>
                <c:pt idx="17">
                  <c:v>1.5012106537530266E-2</c:v>
                </c:pt>
                <c:pt idx="18">
                  <c:v>3.3414043583535107E-2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5-40C2-8C91-0FE1F76C98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5-40C2-8C91-0FE1F76C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4</c:v>
                </c:pt>
                <c:pt idx="1">
                  <c:v>42</c:v>
                </c:pt>
                <c:pt idx="2">
                  <c:v>124</c:v>
                </c:pt>
                <c:pt idx="3">
                  <c:v>218</c:v>
                </c:pt>
                <c:pt idx="4">
                  <c:v>206</c:v>
                </c:pt>
                <c:pt idx="5">
                  <c:v>175</c:v>
                </c:pt>
                <c:pt idx="6">
                  <c:v>163</c:v>
                </c:pt>
                <c:pt idx="7">
                  <c:v>169</c:v>
                </c:pt>
                <c:pt idx="8">
                  <c:v>183</c:v>
                </c:pt>
                <c:pt idx="9">
                  <c:v>180</c:v>
                </c:pt>
                <c:pt idx="10">
                  <c:v>228</c:v>
                </c:pt>
                <c:pt idx="11">
                  <c:v>181</c:v>
                </c:pt>
                <c:pt idx="12">
                  <c:v>113</c:v>
                </c:pt>
                <c:pt idx="13">
                  <c:v>56</c:v>
                </c:pt>
                <c:pt idx="14">
                  <c:v>40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A-4FF3-878B-59A28FD6A0EE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0</c:v>
                </c:pt>
                <c:pt idx="1">
                  <c:v>33</c:v>
                </c:pt>
                <c:pt idx="2">
                  <c:v>152</c:v>
                </c:pt>
                <c:pt idx="3">
                  <c:v>186</c:v>
                </c:pt>
                <c:pt idx="4">
                  <c:v>176</c:v>
                </c:pt>
                <c:pt idx="5">
                  <c:v>180</c:v>
                </c:pt>
                <c:pt idx="6">
                  <c:v>155</c:v>
                </c:pt>
                <c:pt idx="7">
                  <c:v>165</c:v>
                </c:pt>
                <c:pt idx="8">
                  <c:v>178</c:v>
                </c:pt>
                <c:pt idx="9">
                  <c:v>226</c:v>
                </c:pt>
                <c:pt idx="10">
                  <c:v>207</c:v>
                </c:pt>
                <c:pt idx="11">
                  <c:v>163</c:v>
                </c:pt>
                <c:pt idx="12">
                  <c:v>76</c:v>
                </c:pt>
                <c:pt idx="13">
                  <c:v>39</c:v>
                </c:pt>
                <c:pt idx="14">
                  <c:v>19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A-4FF3-878B-59A28FD6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166</c:v>
                </c:pt>
                <c:pt idx="1">
                  <c:v>55</c:v>
                </c:pt>
                <c:pt idx="2">
                  <c:v>186</c:v>
                </c:pt>
                <c:pt idx="3">
                  <c:v>44</c:v>
                </c:pt>
                <c:pt idx="4">
                  <c:v>23</c:v>
                </c:pt>
                <c:pt idx="5">
                  <c:v>41</c:v>
                </c:pt>
                <c:pt idx="6">
                  <c:v>175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830-8AFC-A43A0D1FFFB7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79</c:v>
                </c:pt>
                <c:pt idx="1">
                  <c:v>161</c:v>
                </c:pt>
                <c:pt idx="2">
                  <c:v>42</c:v>
                </c:pt>
                <c:pt idx="3">
                  <c:v>192</c:v>
                </c:pt>
                <c:pt idx="4">
                  <c:v>156</c:v>
                </c:pt>
                <c:pt idx="5">
                  <c:v>130</c:v>
                </c:pt>
                <c:pt idx="6">
                  <c:v>24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830-8AFC-A43A0D1F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10.59'!$U$8:$Y$8</c:f>
              <c:numCache>
                <c:formatCode>#,##0</c:formatCode>
                <c:ptCount val="5"/>
                <c:pt idx="1">
                  <c:v>31772</c:v>
                </c:pt>
                <c:pt idx="2">
                  <c:v>30150.3</c:v>
                </c:pt>
                <c:pt idx="3">
                  <c:v>28755.46</c:v>
                </c:pt>
                <c:pt idx="4">
                  <c:v>31201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9-44AB-89F9-54AA8F173C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9-44AB-89F9-54AA8F173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10.59'!$V$4:$Z$4</c:f>
              <c:numCache>
                <c:formatCode>#,##0</c:formatCode>
                <c:ptCount val="5"/>
                <c:pt idx="0">
                  <c:v>3156</c:v>
                </c:pt>
                <c:pt idx="1">
                  <c:v>3621</c:v>
                </c:pt>
                <c:pt idx="2">
                  <c:v>4214</c:v>
                </c:pt>
                <c:pt idx="3">
                  <c:v>4045</c:v>
                </c:pt>
                <c:pt idx="4">
                  <c:v>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7-47FC-A3DE-713B346989E0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10.59'!$V$7:$Z$7</c:f>
              <c:numCache>
                <c:formatCode>#,##0</c:formatCode>
                <c:ptCount val="5"/>
                <c:pt idx="0">
                  <c:v>2212</c:v>
                </c:pt>
                <c:pt idx="1">
                  <c:v>2482</c:v>
                </c:pt>
                <c:pt idx="2">
                  <c:v>2812</c:v>
                </c:pt>
                <c:pt idx="3">
                  <c:v>2671</c:v>
                </c:pt>
                <c:pt idx="4">
                  <c:v>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7-47FC-A3DE-713B346989E0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10.59'!$V$11:$Z$11</c:f>
              <c:numCache>
                <c:formatCode>#,##0</c:formatCode>
                <c:ptCount val="5"/>
                <c:pt idx="0">
                  <c:v>2511</c:v>
                </c:pt>
                <c:pt idx="1">
                  <c:v>2880</c:v>
                </c:pt>
                <c:pt idx="2">
                  <c:v>3307</c:v>
                </c:pt>
                <c:pt idx="3">
                  <c:v>3241</c:v>
                </c:pt>
                <c:pt idx="4">
                  <c:v>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7-47FC-A3DE-713B346989E0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10.59'!$V$12:$Z$12</c:f>
              <c:numCache>
                <c:formatCode>#,##0</c:formatCode>
                <c:ptCount val="5"/>
                <c:pt idx="0">
                  <c:v>651</c:v>
                </c:pt>
                <c:pt idx="1">
                  <c:v>741</c:v>
                </c:pt>
                <c:pt idx="2">
                  <c:v>899</c:v>
                </c:pt>
                <c:pt idx="3">
                  <c:v>801</c:v>
                </c:pt>
                <c:pt idx="4">
                  <c:v>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7-47FC-A3DE-713B346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0.22566585956416466</c:v>
                </c:pt>
                <c:pt idx="1">
                  <c:v>6.5375302663438261E-3</c:v>
                </c:pt>
                <c:pt idx="2">
                  <c:v>3.3171912832929785E-2</c:v>
                </c:pt>
                <c:pt idx="3">
                  <c:v>3.1476997578692495E-3</c:v>
                </c:pt>
                <c:pt idx="4">
                  <c:v>3.4382566585956419E-2</c:v>
                </c:pt>
                <c:pt idx="5">
                  <c:v>1.9370460048426151E-2</c:v>
                </c:pt>
                <c:pt idx="6">
                  <c:v>6.7070217917675548E-2</c:v>
                </c:pt>
                <c:pt idx="7">
                  <c:v>3.9225181598062951E-2</c:v>
                </c:pt>
                <c:pt idx="8">
                  <c:v>6.4648910411622282E-2</c:v>
                </c:pt>
                <c:pt idx="9">
                  <c:v>1.2106537530266344E-3</c:v>
                </c:pt>
                <c:pt idx="10">
                  <c:v>1.7191283292978209E-2</c:v>
                </c:pt>
                <c:pt idx="11">
                  <c:v>3.099273607748184E-2</c:v>
                </c:pt>
                <c:pt idx="12">
                  <c:v>3.8498789346246974E-2</c:v>
                </c:pt>
                <c:pt idx="13">
                  <c:v>4.9636803874092007E-2</c:v>
                </c:pt>
                <c:pt idx="14">
                  <c:v>2.8329297820823246E-2</c:v>
                </c:pt>
                <c:pt idx="15">
                  <c:v>5.5447941888619852E-2</c:v>
                </c:pt>
                <c:pt idx="16">
                  <c:v>8.7167070217917669E-2</c:v>
                </c:pt>
                <c:pt idx="17">
                  <c:v>1.5012106537530266E-2</c:v>
                </c:pt>
                <c:pt idx="18">
                  <c:v>3.3414043583535107E-2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7-4DC7-BFC8-1E2AB1C3FF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7-4DC7-BFC8-1E2AB1C3F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10.59'!$Z$44:$Z$60</c:f>
              <c:numCache>
                <c:formatCode>#,##0</c:formatCode>
                <c:ptCount val="17"/>
                <c:pt idx="0">
                  <c:v>0</c:v>
                </c:pt>
                <c:pt idx="1">
                  <c:v>80</c:v>
                </c:pt>
                <c:pt idx="2">
                  <c:v>105</c:v>
                </c:pt>
                <c:pt idx="3">
                  <c:v>229</c:v>
                </c:pt>
                <c:pt idx="4">
                  <c:v>218</c:v>
                </c:pt>
                <c:pt idx="5">
                  <c:v>189</c:v>
                </c:pt>
                <c:pt idx="6">
                  <c:v>166</c:v>
                </c:pt>
                <c:pt idx="7">
                  <c:v>174</c:v>
                </c:pt>
                <c:pt idx="8">
                  <c:v>187</c:v>
                </c:pt>
                <c:pt idx="9">
                  <c:v>184</c:v>
                </c:pt>
                <c:pt idx="10">
                  <c:v>239</c:v>
                </c:pt>
                <c:pt idx="11">
                  <c:v>217</c:v>
                </c:pt>
                <c:pt idx="12">
                  <c:v>111</c:v>
                </c:pt>
                <c:pt idx="13">
                  <c:v>62</c:v>
                </c:pt>
                <c:pt idx="14">
                  <c:v>43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B-4201-A3AB-AA921A7838F3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10.59'!$Z$63:$Z$79</c:f>
              <c:numCache>
                <c:formatCode>#,##0</c:formatCode>
                <c:ptCount val="17"/>
                <c:pt idx="0">
                  <c:v>6</c:v>
                </c:pt>
                <c:pt idx="1">
                  <c:v>48</c:v>
                </c:pt>
                <c:pt idx="2">
                  <c:v>126</c:v>
                </c:pt>
                <c:pt idx="3">
                  <c:v>183</c:v>
                </c:pt>
                <c:pt idx="4">
                  <c:v>189</c:v>
                </c:pt>
                <c:pt idx="5">
                  <c:v>162</c:v>
                </c:pt>
                <c:pt idx="6">
                  <c:v>125</c:v>
                </c:pt>
                <c:pt idx="7">
                  <c:v>170</c:v>
                </c:pt>
                <c:pt idx="8">
                  <c:v>194</c:v>
                </c:pt>
                <c:pt idx="9">
                  <c:v>197</c:v>
                </c:pt>
                <c:pt idx="10">
                  <c:v>220</c:v>
                </c:pt>
                <c:pt idx="11">
                  <c:v>156</c:v>
                </c:pt>
                <c:pt idx="12">
                  <c:v>76</c:v>
                </c:pt>
                <c:pt idx="13">
                  <c:v>41</c:v>
                </c:pt>
                <c:pt idx="14">
                  <c:v>28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B-4201-A3AB-AA921A78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10.59'!$Z$83:$Z$90</c:f>
              <c:numCache>
                <c:formatCode>#,##0</c:formatCode>
                <c:ptCount val="8"/>
                <c:pt idx="0">
                  <c:v>172</c:v>
                </c:pt>
                <c:pt idx="1">
                  <c:v>48</c:v>
                </c:pt>
                <c:pt idx="2">
                  <c:v>180</c:v>
                </c:pt>
                <c:pt idx="3">
                  <c:v>34</c:v>
                </c:pt>
                <c:pt idx="4">
                  <c:v>13</c:v>
                </c:pt>
                <c:pt idx="5">
                  <c:v>40</c:v>
                </c:pt>
                <c:pt idx="6">
                  <c:v>175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C-4AE1-848B-77EC286152A8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10.59'!$Z$93:$Z$100</c:f>
              <c:numCache>
                <c:formatCode>#,##0</c:formatCode>
                <c:ptCount val="8"/>
                <c:pt idx="0">
                  <c:v>91</c:v>
                </c:pt>
                <c:pt idx="1">
                  <c:v>158</c:v>
                </c:pt>
                <c:pt idx="2">
                  <c:v>35</c:v>
                </c:pt>
                <c:pt idx="3">
                  <c:v>189</c:v>
                </c:pt>
                <c:pt idx="4">
                  <c:v>145</c:v>
                </c:pt>
                <c:pt idx="5">
                  <c:v>114</c:v>
                </c:pt>
                <c:pt idx="6">
                  <c:v>27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C-4AE1-848B-77EC28615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10.6'!$Z$83:$Z$90</c:f>
              <c:numCache>
                <c:formatCode>#,##0</c:formatCode>
                <c:ptCount val="8"/>
                <c:pt idx="0">
                  <c:v>784</c:v>
                </c:pt>
                <c:pt idx="1">
                  <c:v>728</c:v>
                </c:pt>
                <c:pt idx="2">
                  <c:v>1274</c:v>
                </c:pt>
                <c:pt idx="3">
                  <c:v>283</c:v>
                </c:pt>
                <c:pt idx="4">
                  <c:v>237</c:v>
                </c:pt>
                <c:pt idx="5">
                  <c:v>254</c:v>
                </c:pt>
                <c:pt idx="6">
                  <c:v>720</c:v>
                </c:pt>
                <c:pt idx="7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0-40B0-826F-6E1DD66C1FAA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10.6'!$Z$93:$Z$100</c:f>
              <c:numCache>
                <c:formatCode>#,##0</c:formatCode>
                <c:ptCount val="8"/>
                <c:pt idx="0">
                  <c:v>546</c:v>
                </c:pt>
                <c:pt idx="1">
                  <c:v>1173</c:v>
                </c:pt>
                <c:pt idx="2">
                  <c:v>278</c:v>
                </c:pt>
                <c:pt idx="3">
                  <c:v>1029</c:v>
                </c:pt>
                <c:pt idx="4">
                  <c:v>1053</c:v>
                </c:pt>
                <c:pt idx="5">
                  <c:v>572</c:v>
                </c:pt>
                <c:pt idx="6">
                  <c:v>80</c:v>
                </c:pt>
                <c:pt idx="7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0-40B0-826F-6E1DD66C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10.59'!$V$8:$Z$8</c:f>
              <c:numCache>
                <c:formatCode>#,##0</c:formatCode>
                <c:ptCount val="5"/>
                <c:pt idx="0">
                  <c:v>31772</c:v>
                </c:pt>
                <c:pt idx="1">
                  <c:v>30150.3</c:v>
                </c:pt>
                <c:pt idx="2">
                  <c:v>28755.46</c:v>
                </c:pt>
                <c:pt idx="3">
                  <c:v>31201</c:v>
                </c:pt>
                <c:pt idx="4">
                  <c:v>29930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B-4977-A366-0D15123989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B-4977-A366-0D151239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10.60'!$U$4:$Y$4</c:f>
              <c:numCache>
                <c:formatCode>#,##0</c:formatCode>
                <c:ptCount val="5"/>
                <c:pt idx="1">
                  <c:v>1522</c:v>
                </c:pt>
                <c:pt idx="2">
                  <c:v>1746</c:v>
                </c:pt>
                <c:pt idx="3">
                  <c:v>1946</c:v>
                </c:pt>
                <c:pt idx="4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E-4FB8-A22D-30EA3A16BA90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10.60'!$U$7:$Y$7</c:f>
              <c:numCache>
                <c:formatCode>#,##0</c:formatCode>
                <c:ptCount val="5"/>
                <c:pt idx="1">
                  <c:v>1048</c:v>
                </c:pt>
                <c:pt idx="2">
                  <c:v>1176</c:v>
                </c:pt>
                <c:pt idx="3">
                  <c:v>1287</c:v>
                </c:pt>
                <c:pt idx="4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E-4FB8-A22D-30EA3A16BA90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10.60'!$U$11:$Y$11</c:f>
              <c:numCache>
                <c:formatCode>#,##0</c:formatCode>
                <c:ptCount val="5"/>
                <c:pt idx="1">
                  <c:v>1143</c:v>
                </c:pt>
                <c:pt idx="2">
                  <c:v>1310</c:v>
                </c:pt>
                <c:pt idx="3">
                  <c:v>1436</c:v>
                </c:pt>
                <c:pt idx="4">
                  <c:v>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E-4FB8-A22D-30EA3A16BA90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10.60'!$U$12:$Y$12</c:f>
              <c:numCache>
                <c:formatCode>#,##0</c:formatCode>
                <c:ptCount val="5"/>
                <c:pt idx="1">
                  <c:v>383</c:v>
                </c:pt>
                <c:pt idx="2">
                  <c:v>436</c:v>
                </c:pt>
                <c:pt idx="3">
                  <c:v>509</c:v>
                </c:pt>
                <c:pt idx="4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E-4FB8-A22D-30EA3A16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0.1811949069539667</c:v>
                </c:pt>
                <c:pt idx="1">
                  <c:v>1.5181194906953967E-2</c:v>
                </c:pt>
                <c:pt idx="2">
                  <c:v>3.1341821743388835E-2</c:v>
                </c:pt>
                <c:pt idx="3">
                  <c:v>2.9382957884427031E-3</c:v>
                </c:pt>
                <c:pt idx="4">
                  <c:v>5.5827619980411358E-2</c:v>
                </c:pt>
                <c:pt idx="5">
                  <c:v>1.9588638589618023E-2</c:v>
                </c:pt>
                <c:pt idx="6">
                  <c:v>7.4436826640548487E-2</c:v>
                </c:pt>
                <c:pt idx="7">
                  <c:v>5.7296767874632712E-2</c:v>
                </c:pt>
                <c:pt idx="8">
                  <c:v>5.6807051909892263E-2</c:v>
                </c:pt>
                <c:pt idx="9">
                  <c:v>0</c:v>
                </c:pt>
                <c:pt idx="10">
                  <c:v>3.5259549461312441E-2</c:v>
                </c:pt>
                <c:pt idx="11">
                  <c:v>1.5670910871694418E-2</c:v>
                </c:pt>
                <c:pt idx="12">
                  <c:v>2.1547502448579822E-2</c:v>
                </c:pt>
                <c:pt idx="13">
                  <c:v>3.5259549461312441E-2</c:v>
                </c:pt>
                <c:pt idx="14">
                  <c:v>1.8119490695396669E-2</c:v>
                </c:pt>
                <c:pt idx="15">
                  <c:v>8.4231145935357493E-2</c:v>
                </c:pt>
                <c:pt idx="16">
                  <c:v>8.8638589618021554E-2</c:v>
                </c:pt>
                <c:pt idx="17">
                  <c:v>6.8560235063663075E-3</c:v>
                </c:pt>
                <c:pt idx="18">
                  <c:v>3.4280117531831536E-2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9-475D-A2DA-B58E3ABBAC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9-475D-A2DA-B58E3ABB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0</c:v>
                </c:pt>
                <c:pt idx="1">
                  <c:v>33</c:v>
                </c:pt>
                <c:pt idx="2">
                  <c:v>52</c:v>
                </c:pt>
                <c:pt idx="3">
                  <c:v>101</c:v>
                </c:pt>
                <c:pt idx="4">
                  <c:v>78</c:v>
                </c:pt>
                <c:pt idx="5">
                  <c:v>84</c:v>
                </c:pt>
                <c:pt idx="6">
                  <c:v>76</c:v>
                </c:pt>
                <c:pt idx="7">
                  <c:v>75</c:v>
                </c:pt>
                <c:pt idx="8">
                  <c:v>105</c:v>
                </c:pt>
                <c:pt idx="9">
                  <c:v>127</c:v>
                </c:pt>
                <c:pt idx="10">
                  <c:v>117</c:v>
                </c:pt>
                <c:pt idx="11">
                  <c:v>112</c:v>
                </c:pt>
                <c:pt idx="12">
                  <c:v>60</c:v>
                </c:pt>
                <c:pt idx="13">
                  <c:v>25</c:v>
                </c:pt>
                <c:pt idx="14">
                  <c:v>13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9-4FCF-9555-ECB73EE487B0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6</c:v>
                </c:pt>
                <c:pt idx="1">
                  <c:v>24</c:v>
                </c:pt>
                <c:pt idx="2">
                  <c:v>61</c:v>
                </c:pt>
                <c:pt idx="3">
                  <c:v>64</c:v>
                </c:pt>
                <c:pt idx="4">
                  <c:v>81</c:v>
                </c:pt>
                <c:pt idx="5">
                  <c:v>70</c:v>
                </c:pt>
                <c:pt idx="6">
                  <c:v>99</c:v>
                </c:pt>
                <c:pt idx="7">
                  <c:v>71</c:v>
                </c:pt>
                <c:pt idx="8">
                  <c:v>98</c:v>
                </c:pt>
                <c:pt idx="9">
                  <c:v>127</c:v>
                </c:pt>
                <c:pt idx="10">
                  <c:v>92</c:v>
                </c:pt>
                <c:pt idx="11">
                  <c:v>98</c:v>
                </c:pt>
                <c:pt idx="12">
                  <c:v>33</c:v>
                </c:pt>
                <c:pt idx="13">
                  <c:v>13</c:v>
                </c:pt>
                <c:pt idx="14">
                  <c:v>14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9-4FCF-9555-ECB73EE48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41</c:v>
                </c:pt>
                <c:pt idx="1">
                  <c:v>36</c:v>
                </c:pt>
                <c:pt idx="2">
                  <c:v>95</c:v>
                </c:pt>
                <c:pt idx="3">
                  <c:v>17</c:v>
                </c:pt>
                <c:pt idx="4">
                  <c:v>14</c:v>
                </c:pt>
                <c:pt idx="5">
                  <c:v>22</c:v>
                </c:pt>
                <c:pt idx="6">
                  <c:v>95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4-4D8A-ABA1-DC8ACD11522A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32</c:v>
                </c:pt>
                <c:pt idx="1">
                  <c:v>110</c:v>
                </c:pt>
                <c:pt idx="2">
                  <c:v>22</c:v>
                </c:pt>
                <c:pt idx="3">
                  <c:v>111</c:v>
                </c:pt>
                <c:pt idx="4">
                  <c:v>84</c:v>
                </c:pt>
                <c:pt idx="5">
                  <c:v>45</c:v>
                </c:pt>
                <c:pt idx="6">
                  <c:v>10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4-4D8A-ABA1-DC8ACD11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10.60'!$U$8:$Y$8</c:f>
              <c:numCache>
                <c:formatCode>#,##0</c:formatCode>
                <c:ptCount val="5"/>
                <c:pt idx="1">
                  <c:v>29765.58</c:v>
                </c:pt>
                <c:pt idx="2">
                  <c:v>27994.07</c:v>
                </c:pt>
                <c:pt idx="3">
                  <c:v>28416.5</c:v>
                </c:pt>
                <c:pt idx="4">
                  <c:v>29483.5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9-4422-94F3-E950AA0FBA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9-4422-94F3-E950AA0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10.60'!$V$4:$Z$4</c:f>
              <c:numCache>
                <c:formatCode>#,##0</c:formatCode>
                <c:ptCount val="5"/>
                <c:pt idx="0">
                  <c:v>1522</c:v>
                </c:pt>
                <c:pt idx="1">
                  <c:v>1746</c:v>
                </c:pt>
                <c:pt idx="2">
                  <c:v>1946</c:v>
                </c:pt>
                <c:pt idx="3">
                  <c:v>2019</c:v>
                </c:pt>
                <c:pt idx="4">
                  <c:v>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54B-8EC2-69BB0A160053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10.60'!$V$7:$Z$7</c:f>
              <c:numCache>
                <c:formatCode>#,##0</c:formatCode>
                <c:ptCount val="5"/>
                <c:pt idx="0">
                  <c:v>1048</c:v>
                </c:pt>
                <c:pt idx="1">
                  <c:v>1176</c:v>
                </c:pt>
                <c:pt idx="2">
                  <c:v>1287</c:v>
                </c:pt>
                <c:pt idx="3">
                  <c:v>1284</c:v>
                </c:pt>
                <c:pt idx="4">
                  <c:v>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2-454B-8EC2-69BB0A160053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10.60'!$V$11:$Z$11</c:f>
              <c:numCache>
                <c:formatCode>#,##0</c:formatCode>
                <c:ptCount val="5"/>
                <c:pt idx="0">
                  <c:v>1143</c:v>
                </c:pt>
                <c:pt idx="1">
                  <c:v>1310</c:v>
                </c:pt>
                <c:pt idx="2">
                  <c:v>1436</c:v>
                </c:pt>
                <c:pt idx="3">
                  <c:v>1512</c:v>
                </c:pt>
                <c:pt idx="4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2-454B-8EC2-69BB0A160053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10.60'!$V$12:$Z$12</c:f>
              <c:numCache>
                <c:formatCode>#,##0</c:formatCode>
                <c:ptCount val="5"/>
                <c:pt idx="0">
                  <c:v>383</c:v>
                </c:pt>
                <c:pt idx="1">
                  <c:v>436</c:v>
                </c:pt>
                <c:pt idx="2">
                  <c:v>509</c:v>
                </c:pt>
                <c:pt idx="3">
                  <c:v>507</c:v>
                </c:pt>
                <c:pt idx="4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2-454B-8EC2-69BB0A16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0.1811949069539667</c:v>
                </c:pt>
                <c:pt idx="1">
                  <c:v>1.5181194906953967E-2</c:v>
                </c:pt>
                <c:pt idx="2">
                  <c:v>3.1341821743388835E-2</c:v>
                </c:pt>
                <c:pt idx="3">
                  <c:v>2.9382957884427031E-3</c:v>
                </c:pt>
                <c:pt idx="4">
                  <c:v>5.5827619980411358E-2</c:v>
                </c:pt>
                <c:pt idx="5">
                  <c:v>1.9588638589618023E-2</c:v>
                </c:pt>
                <c:pt idx="6">
                  <c:v>7.4436826640548487E-2</c:v>
                </c:pt>
                <c:pt idx="7">
                  <c:v>5.7296767874632712E-2</c:v>
                </c:pt>
                <c:pt idx="8">
                  <c:v>5.6807051909892263E-2</c:v>
                </c:pt>
                <c:pt idx="9">
                  <c:v>0</c:v>
                </c:pt>
                <c:pt idx="10">
                  <c:v>3.5259549461312441E-2</c:v>
                </c:pt>
                <c:pt idx="11">
                  <c:v>1.5670910871694418E-2</c:v>
                </c:pt>
                <c:pt idx="12">
                  <c:v>2.1547502448579822E-2</c:v>
                </c:pt>
                <c:pt idx="13">
                  <c:v>3.5259549461312441E-2</c:v>
                </c:pt>
                <c:pt idx="14">
                  <c:v>1.8119490695396669E-2</c:v>
                </c:pt>
                <c:pt idx="15">
                  <c:v>8.4231145935357493E-2</c:v>
                </c:pt>
                <c:pt idx="16">
                  <c:v>8.8638589618021554E-2</c:v>
                </c:pt>
                <c:pt idx="17">
                  <c:v>6.8560235063663075E-3</c:v>
                </c:pt>
                <c:pt idx="18">
                  <c:v>3.4280117531831536E-2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2-402C-8FED-8A6E75FABE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2-402C-8FED-8A6E75FAB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10.60'!$Z$44:$Z$60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68</c:v>
                </c:pt>
                <c:pt idx="3">
                  <c:v>65</c:v>
                </c:pt>
                <c:pt idx="4">
                  <c:v>95</c:v>
                </c:pt>
                <c:pt idx="5">
                  <c:v>62</c:v>
                </c:pt>
                <c:pt idx="6">
                  <c:v>74</c:v>
                </c:pt>
                <c:pt idx="7">
                  <c:v>74</c:v>
                </c:pt>
                <c:pt idx="8">
                  <c:v>99</c:v>
                </c:pt>
                <c:pt idx="9">
                  <c:v>121</c:v>
                </c:pt>
                <c:pt idx="10">
                  <c:v>120</c:v>
                </c:pt>
                <c:pt idx="11">
                  <c:v>128</c:v>
                </c:pt>
                <c:pt idx="12">
                  <c:v>60</c:v>
                </c:pt>
                <c:pt idx="13">
                  <c:v>28</c:v>
                </c:pt>
                <c:pt idx="14">
                  <c:v>11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C-477B-9DAC-36A31FAA7987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10.60'!$Z$63:$Z$79</c:f>
              <c:numCache>
                <c:formatCode>#,##0</c:formatCode>
                <c:ptCount val="17"/>
                <c:pt idx="0">
                  <c:v>0</c:v>
                </c:pt>
                <c:pt idx="1">
                  <c:v>39</c:v>
                </c:pt>
                <c:pt idx="2">
                  <c:v>62</c:v>
                </c:pt>
                <c:pt idx="3">
                  <c:v>69</c:v>
                </c:pt>
                <c:pt idx="4">
                  <c:v>96</c:v>
                </c:pt>
                <c:pt idx="5">
                  <c:v>63</c:v>
                </c:pt>
                <c:pt idx="6">
                  <c:v>93</c:v>
                </c:pt>
                <c:pt idx="7">
                  <c:v>80</c:v>
                </c:pt>
                <c:pt idx="8">
                  <c:v>103</c:v>
                </c:pt>
                <c:pt idx="9">
                  <c:v>124</c:v>
                </c:pt>
                <c:pt idx="10">
                  <c:v>88</c:v>
                </c:pt>
                <c:pt idx="11">
                  <c:v>105</c:v>
                </c:pt>
                <c:pt idx="12">
                  <c:v>35</c:v>
                </c:pt>
                <c:pt idx="13">
                  <c:v>12</c:v>
                </c:pt>
                <c:pt idx="14">
                  <c:v>13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C-477B-9DAC-36A31FAA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10.60'!$Z$83:$Z$90</c:f>
              <c:numCache>
                <c:formatCode>#,##0</c:formatCode>
                <c:ptCount val="8"/>
                <c:pt idx="0">
                  <c:v>52</c:v>
                </c:pt>
                <c:pt idx="1">
                  <c:v>37</c:v>
                </c:pt>
                <c:pt idx="2">
                  <c:v>93</c:v>
                </c:pt>
                <c:pt idx="3">
                  <c:v>12</c:v>
                </c:pt>
                <c:pt idx="4">
                  <c:v>13</c:v>
                </c:pt>
                <c:pt idx="5">
                  <c:v>26</c:v>
                </c:pt>
                <c:pt idx="6">
                  <c:v>90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DCD-9F31-165B6FB4ED46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10.60'!$Z$93:$Z$100</c:f>
              <c:numCache>
                <c:formatCode>#,##0</c:formatCode>
                <c:ptCount val="8"/>
                <c:pt idx="0">
                  <c:v>35</c:v>
                </c:pt>
                <c:pt idx="1">
                  <c:v>120</c:v>
                </c:pt>
                <c:pt idx="2">
                  <c:v>12</c:v>
                </c:pt>
                <c:pt idx="3">
                  <c:v>115</c:v>
                </c:pt>
                <c:pt idx="4">
                  <c:v>90</c:v>
                </c:pt>
                <c:pt idx="5">
                  <c:v>52</c:v>
                </c:pt>
                <c:pt idx="6">
                  <c:v>13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6-4DCD-9F31-165B6FB4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10.1'!$V$4:$Z$4</c:f>
              <c:numCache>
                <c:formatCode>#,##0</c:formatCode>
                <c:ptCount val="5"/>
                <c:pt idx="0">
                  <c:v>16688</c:v>
                </c:pt>
                <c:pt idx="1">
                  <c:v>16981</c:v>
                </c:pt>
                <c:pt idx="2">
                  <c:v>18657</c:v>
                </c:pt>
                <c:pt idx="3">
                  <c:v>19033</c:v>
                </c:pt>
                <c:pt idx="4">
                  <c:v>20491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8-48CE-A79C-B7501CCC1224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10.1'!$V$7:$Z$7</c:f>
              <c:numCache>
                <c:formatCode>#,##0</c:formatCode>
                <c:ptCount val="5"/>
                <c:pt idx="0">
                  <c:v>11639</c:v>
                </c:pt>
                <c:pt idx="1">
                  <c:v>11746</c:v>
                </c:pt>
                <c:pt idx="2">
                  <c:v>12894</c:v>
                </c:pt>
                <c:pt idx="3">
                  <c:v>12926</c:v>
                </c:pt>
                <c:pt idx="4">
                  <c:v>13968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8-48CE-A79C-B7501CCC1224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10.1'!$V$11:$Z$11</c:f>
              <c:numCache>
                <c:formatCode>#,##0</c:formatCode>
                <c:ptCount val="5"/>
                <c:pt idx="0">
                  <c:v>14814</c:v>
                </c:pt>
                <c:pt idx="1">
                  <c:v>15007</c:v>
                </c:pt>
                <c:pt idx="2">
                  <c:v>16597</c:v>
                </c:pt>
                <c:pt idx="3">
                  <c:v>16952</c:v>
                </c:pt>
                <c:pt idx="4">
                  <c:v>18277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8-48CE-A79C-B7501CCC1224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10.1'!$V$12:$Z$12</c:f>
              <c:numCache>
                <c:formatCode>#,##0</c:formatCode>
                <c:ptCount val="5"/>
                <c:pt idx="0">
                  <c:v>1877</c:v>
                </c:pt>
                <c:pt idx="1">
                  <c:v>1974</c:v>
                </c:pt>
                <c:pt idx="2">
                  <c:v>2057</c:v>
                </c:pt>
                <c:pt idx="3">
                  <c:v>2077</c:v>
                </c:pt>
                <c:pt idx="4">
                  <c:v>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8-48CE-A79C-B7501CCC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10.6'!$V$8:$Z$8</c:f>
              <c:numCache>
                <c:formatCode>#,##0</c:formatCode>
                <c:ptCount val="5"/>
                <c:pt idx="0">
                  <c:v>41536.57</c:v>
                </c:pt>
                <c:pt idx="1">
                  <c:v>41976.03</c:v>
                </c:pt>
                <c:pt idx="2">
                  <c:v>43233.35</c:v>
                </c:pt>
                <c:pt idx="3">
                  <c:v>44925.45</c:v>
                </c:pt>
                <c:pt idx="4">
                  <c:v>44617.74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2-482B-AEB7-1628C6520D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2-482B-AEB7-1628C652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10.60'!$V$8:$Z$8</c:f>
              <c:numCache>
                <c:formatCode>#,##0</c:formatCode>
                <c:ptCount val="5"/>
                <c:pt idx="0">
                  <c:v>29765.58</c:v>
                </c:pt>
                <c:pt idx="1">
                  <c:v>27994.07</c:v>
                </c:pt>
                <c:pt idx="2">
                  <c:v>28416.5</c:v>
                </c:pt>
                <c:pt idx="3">
                  <c:v>29483.5</c:v>
                </c:pt>
                <c:pt idx="4">
                  <c:v>28767.19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D-494E-A8A9-E941FD1B88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D-494E-A8A9-E941FD1B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10.61'!$U$4:$Y$4</c:f>
              <c:numCache>
                <c:formatCode>#,##0</c:formatCode>
                <c:ptCount val="5"/>
                <c:pt idx="1">
                  <c:v>30426</c:v>
                </c:pt>
                <c:pt idx="2">
                  <c:v>30894</c:v>
                </c:pt>
                <c:pt idx="3">
                  <c:v>31244</c:v>
                </c:pt>
                <c:pt idx="4">
                  <c:v>31606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B-4DED-A86C-33253FC25D9E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10.61'!$U$7:$Y$7</c:f>
              <c:numCache>
                <c:formatCode>#,##0</c:formatCode>
                <c:ptCount val="5"/>
                <c:pt idx="1">
                  <c:v>21613</c:v>
                </c:pt>
                <c:pt idx="2">
                  <c:v>21670</c:v>
                </c:pt>
                <c:pt idx="3">
                  <c:v>21833</c:v>
                </c:pt>
                <c:pt idx="4">
                  <c:v>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B-4DED-A86C-33253FC25D9E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10.61'!$U$11:$Y$11</c:f>
              <c:numCache>
                <c:formatCode>#,##0</c:formatCode>
                <c:ptCount val="5"/>
                <c:pt idx="1">
                  <c:v>26708</c:v>
                </c:pt>
                <c:pt idx="2">
                  <c:v>27146</c:v>
                </c:pt>
                <c:pt idx="3">
                  <c:v>27434</c:v>
                </c:pt>
                <c:pt idx="4">
                  <c:v>27654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B-4DED-A86C-33253FC25D9E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10.61'!$U$12:$Y$12</c:f>
              <c:numCache>
                <c:formatCode>#,##0</c:formatCode>
                <c:ptCount val="5"/>
                <c:pt idx="1">
                  <c:v>3719</c:v>
                </c:pt>
                <c:pt idx="2">
                  <c:v>3748</c:v>
                </c:pt>
                <c:pt idx="3">
                  <c:v>3809</c:v>
                </c:pt>
                <c:pt idx="4">
                  <c:v>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7B-4DED-A86C-33253FC2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7.4801010133299234E-3</c:v>
                </c:pt>
                <c:pt idx="1">
                  <c:v>1.0165265479653487E-2</c:v>
                </c:pt>
                <c:pt idx="2">
                  <c:v>3.8583256081577852E-2</c:v>
                </c:pt>
                <c:pt idx="3">
                  <c:v>5.8178563437010517E-3</c:v>
                </c:pt>
                <c:pt idx="4">
                  <c:v>3.6921011411948979E-2</c:v>
                </c:pt>
                <c:pt idx="5">
                  <c:v>2.8194226896397404E-2</c:v>
                </c:pt>
                <c:pt idx="6">
                  <c:v>7.4449381453185443E-2</c:v>
                </c:pt>
                <c:pt idx="7">
                  <c:v>7.5312470031646581E-2</c:v>
                </c:pt>
                <c:pt idx="8">
                  <c:v>2.0362497202953682E-2</c:v>
                </c:pt>
                <c:pt idx="9">
                  <c:v>1.7613400249336702E-2</c:v>
                </c:pt>
                <c:pt idx="10">
                  <c:v>4.1779880446248759E-2</c:v>
                </c:pt>
                <c:pt idx="11">
                  <c:v>1.898794872614519E-2</c:v>
                </c:pt>
                <c:pt idx="12">
                  <c:v>0.11536617332097306</c:v>
                </c:pt>
                <c:pt idx="13">
                  <c:v>8.0459035258766742E-2</c:v>
                </c:pt>
                <c:pt idx="14">
                  <c:v>6.1662883994501809E-2</c:v>
                </c:pt>
                <c:pt idx="15">
                  <c:v>0.11789150656906307</c:v>
                </c:pt>
                <c:pt idx="16">
                  <c:v>0.159543522040725</c:v>
                </c:pt>
                <c:pt idx="17">
                  <c:v>2.384681776044497E-2</c:v>
                </c:pt>
                <c:pt idx="18">
                  <c:v>3.0815458875427547E-2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6-4857-ACA3-4F304A8FE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6-4857-ACA3-4F304A8F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11</c:v>
                </c:pt>
                <c:pt idx="1">
                  <c:v>169</c:v>
                </c:pt>
                <c:pt idx="2">
                  <c:v>692</c:v>
                </c:pt>
                <c:pt idx="3">
                  <c:v>1445</c:v>
                </c:pt>
                <c:pt idx="4">
                  <c:v>1857</c:v>
                </c:pt>
                <c:pt idx="5">
                  <c:v>1654</c:v>
                </c:pt>
                <c:pt idx="6">
                  <c:v>1629</c:v>
                </c:pt>
                <c:pt idx="7">
                  <c:v>1597</c:v>
                </c:pt>
                <c:pt idx="8">
                  <c:v>1376</c:v>
                </c:pt>
                <c:pt idx="9">
                  <c:v>1335</c:v>
                </c:pt>
                <c:pt idx="10">
                  <c:v>1202</c:v>
                </c:pt>
                <c:pt idx="11">
                  <c:v>971</c:v>
                </c:pt>
                <c:pt idx="12">
                  <c:v>635</c:v>
                </c:pt>
                <c:pt idx="13">
                  <c:v>363</c:v>
                </c:pt>
                <c:pt idx="14">
                  <c:v>115</c:v>
                </c:pt>
                <c:pt idx="15">
                  <c:v>68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3-4A70-8966-A04592F9675F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20</c:v>
                </c:pt>
                <c:pt idx="1">
                  <c:v>245</c:v>
                </c:pt>
                <c:pt idx="2">
                  <c:v>873</c:v>
                </c:pt>
                <c:pt idx="3">
                  <c:v>1717</c:v>
                </c:pt>
                <c:pt idx="4">
                  <c:v>2142</c:v>
                </c:pt>
                <c:pt idx="5">
                  <c:v>1767</c:v>
                </c:pt>
                <c:pt idx="6">
                  <c:v>1602</c:v>
                </c:pt>
                <c:pt idx="7">
                  <c:v>1629</c:v>
                </c:pt>
                <c:pt idx="8">
                  <c:v>1568</c:v>
                </c:pt>
                <c:pt idx="9">
                  <c:v>1431</c:v>
                </c:pt>
                <c:pt idx="10">
                  <c:v>1381</c:v>
                </c:pt>
                <c:pt idx="11">
                  <c:v>1054</c:v>
                </c:pt>
                <c:pt idx="12">
                  <c:v>596</c:v>
                </c:pt>
                <c:pt idx="13">
                  <c:v>231</c:v>
                </c:pt>
                <c:pt idx="14">
                  <c:v>88</c:v>
                </c:pt>
                <c:pt idx="15">
                  <c:v>50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3-4A70-8966-A04592F96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1696</c:v>
                </c:pt>
                <c:pt idx="1">
                  <c:v>3110</c:v>
                </c:pt>
                <c:pt idx="2">
                  <c:v>875</c:v>
                </c:pt>
                <c:pt idx="3">
                  <c:v>647</c:v>
                </c:pt>
                <c:pt idx="4">
                  <c:v>697</c:v>
                </c:pt>
                <c:pt idx="5">
                  <c:v>654</c:v>
                </c:pt>
                <c:pt idx="6">
                  <c:v>253</c:v>
                </c:pt>
                <c:pt idx="7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8-4A8C-9BA0-8601FC905164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1089</c:v>
                </c:pt>
                <c:pt idx="1">
                  <c:v>3808</c:v>
                </c:pt>
                <c:pt idx="2">
                  <c:v>275</c:v>
                </c:pt>
                <c:pt idx="3">
                  <c:v>1216</c:v>
                </c:pt>
                <c:pt idx="4">
                  <c:v>1880</c:v>
                </c:pt>
                <c:pt idx="5">
                  <c:v>874</c:v>
                </c:pt>
                <c:pt idx="6">
                  <c:v>27</c:v>
                </c:pt>
                <c:pt idx="7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8-4A8C-9BA0-8601FC905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10.61'!$U$8:$Y$8</c:f>
              <c:numCache>
                <c:formatCode>#,##0</c:formatCode>
                <c:ptCount val="5"/>
                <c:pt idx="1">
                  <c:v>43822</c:v>
                </c:pt>
                <c:pt idx="2">
                  <c:v>44507</c:v>
                </c:pt>
                <c:pt idx="3">
                  <c:v>46051.71</c:v>
                </c:pt>
                <c:pt idx="4">
                  <c:v>48038.28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4-43E0-A6B0-F0199CD4B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4-43E0-A6B0-F0199CD4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10.61'!$V$4:$Z$4</c:f>
              <c:numCache>
                <c:formatCode>#,##0</c:formatCode>
                <c:ptCount val="5"/>
                <c:pt idx="0">
                  <c:v>30426</c:v>
                </c:pt>
                <c:pt idx="1">
                  <c:v>30894</c:v>
                </c:pt>
                <c:pt idx="2">
                  <c:v>31244</c:v>
                </c:pt>
                <c:pt idx="3">
                  <c:v>31606</c:v>
                </c:pt>
                <c:pt idx="4">
                  <c:v>31287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6-4A91-823F-573078137030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10.61'!$V$7:$Z$7</c:f>
              <c:numCache>
                <c:formatCode>#,##0</c:formatCode>
                <c:ptCount val="5"/>
                <c:pt idx="0">
                  <c:v>21613</c:v>
                </c:pt>
                <c:pt idx="1">
                  <c:v>21670</c:v>
                </c:pt>
                <c:pt idx="2">
                  <c:v>21833</c:v>
                </c:pt>
                <c:pt idx="3">
                  <c:v>21964</c:v>
                </c:pt>
                <c:pt idx="4">
                  <c:v>22093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6-4A91-823F-573078137030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10.61'!$V$11:$Z$11</c:f>
              <c:numCache>
                <c:formatCode>#,##0</c:formatCode>
                <c:ptCount val="5"/>
                <c:pt idx="0">
                  <c:v>26708</c:v>
                </c:pt>
                <c:pt idx="1">
                  <c:v>27146</c:v>
                </c:pt>
                <c:pt idx="2">
                  <c:v>27434</c:v>
                </c:pt>
                <c:pt idx="3">
                  <c:v>27654</c:v>
                </c:pt>
                <c:pt idx="4">
                  <c:v>27300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6-4A91-823F-573078137030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10.61'!$V$12:$Z$12</c:f>
              <c:numCache>
                <c:formatCode>#,##0</c:formatCode>
                <c:ptCount val="5"/>
                <c:pt idx="0">
                  <c:v>3719</c:v>
                </c:pt>
                <c:pt idx="1">
                  <c:v>3748</c:v>
                </c:pt>
                <c:pt idx="2">
                  <c:v>3809</c:v>
                </c:pt>
                <c:pt idx="3">
                  <c:v>3956</c:v>
                </c:pt>
                <c:pt idx="4">
                  <c:v>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6-4A91-823F-57307813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7.4801010133299234E-3</c:v>
                </c:pt>
                <c:pt idx="1">
                  <c:v>1.0165265479653487E-2</c:v>
                </c:pt>
                <c:pt idx="2">
                  <c:v>3.8583256081577852E-2</c:v>
                </c:pt>
                <c:pt idx="3">
                  <c:v>5.8178563437010517E-3</c:v>
                </c:pt>
                <c:pt idx="4">
                  <c:v>3.6921011411948979E-2</c:v>
                </c:pt>
                <c:pt idx="5">
                  <c:v>2.8194226896397404E-2</c:v>
                </c:pt>
                <c:pt idx="6">
                  <c:v>7.4449381453185443E-2</c:v>
                </c:pt>
                <c:pt idx="7">
                  <c:v>7.5312470031646581E-2</c:v>
                </c:pt>
                <c:pt idx="8">
                  <c:v>2.0362497202953682E-2</c:v>
                </c:pt>
                <c:pt idx="9">
                  <c:v>1.7613400249336702E-2</c:v>
                </c:pt>
                <c:pt idx="10">
                  <c:v>4.1779880446248759E-2</c:v>
                </c:pt>
                <c:pt idx="11">
                  <c:v>1.898794872614519E-2</c:v>
                </c:pt>
                <c:pt idx="12">
                  <c:v>0.11536617332097306</c:v>
                </c:pt>
                <c:pt idx="13">
                  <c:v>8.0459035258766742E-2</c:v>
                </c:pt>
                <c:pt idx="14">
                  <c:v>6.1662883994501809E-2</c:v>
                </c:pt>
                <c:pt idx="15">
                  <c:v>0.11789150656906307</c:v>
                </c:pt>
                <c:pt idx="16">
                  <c:v>0.159543522040725</c:v>
                </c:pt>
                <c:pt idx="17">
                  <c:v>2.384681776044497E-2</c:v>
                </c:pt>
                <c:pt idx="18">
                  <c:v>3.0815458875427547E-2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3-4B7E-9EA7-F7A2E8AD2A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3-4B7E-9EA7-F7A2E8AD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10.61'!$Z$44:$Z$60</c:f>
              <c:numCache>
                <c:formatCode>#,##0</c:formatCode>
                <c:ptCount val="17"/>
                <c:pt idx="0">
                  <c:v>8</c:v>
                </c:pt>
                <c:pt idx="1">
                  <c:v>185</c:v>
                </c:pt>
                <c:pt idx="2">
                  <c:v>690</c:v>
                </c:pt>
                <c:pt idx="3">
                  <c:v>1436</c:v>
                </c:pt>
                <c:pt idx="4">
                  <c:v>1816</c:v>
                </c:pt>
                <c:pt idx="5">
                  <c:v>1674</c:v>
                </c:pt>
                <c:pt idx="6">
                  <c:v>1589</c:v>
                </c:pt>
                <c:pt idx="7">
                  <c:v>1532</c:v>
                </c:pt>
                <c:pt idx="8">
                  <c:v>1453</c:v>
                </c:pt>
                <c:pt idx="9">
                  <c:v>1329</c:v>
                </c:pt>
                <c:pt idx="10">
                  <c:v>1197</c:v>
                </c:pt>
                <c:pt idx="11">
                  <c:v>947</c:v>
                </c:pt>
                <c:pt idx="12">
                  <c:v>614</c:v>
                </c:pt>
                <c:pt idx="13">
                  <c:v>365</c:v>
                </c:pt>
                <c:pt idx="14">
                  <c:v>116</c:v>
                </c:pt>
                <c:pt idx="15">
                  <c:v>54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3-4881-978C-A72594C33C39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10.61'!$Z$63:$Z$79</c:f>
              <c:numCache>
                <c:formatCode>#,##0</c:formatCode>
                <c:ptCount val="17"/>
                <c:pt idx="0">
                  <c:v>14</c:v>
                </c:pt>
                <c:pt idx="1">
                  <c:v>274</c:v>
                </c:pt>
                <c:pt idx="2">
                  <c:v>811</c:v>
                </c:pt>
                <c:pt idx="3">
                  <c:v>1777</c:v>
                </c:pt>
                <c:pt idx="4">
                  <c:v>2063</c:v>
                </c:pt>
                <c:pt idx="5">
                  <c:v>1685</c:v>
                </c:pt>
                <c:pt idx="6">
                  <c:v>1620</c:v>
                </c:pt>
                <c:pt idx="7">
                  <c:v>1571</c:v>
                </c:pt>
                <c:pt idx="8">
                  <c:v>1568</c:v>
                </c:pt>
                <c:pt idx="9">
                  <c:v>1434</c:v>
                </c:pt>
                <c:pt idx="10">
                  <c:v>1338</c:v>
                </c:pt>
                <c:pt idx="11">
                  <c:v>1027</c:v>
                </c:pt>
                <c:pt idx="12">
                  <c:v>601</c:v>
                </c:pt>
                <c:pt idx="13">
                  <c:v>246</c:v>
                </c:pt>
                <c:pt idx="14">
                  <c:v>86</c:v>
                </c:pt>
                <c:pt idx="15">
                  <c:v>48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3-4881-978C-A72594C3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10.61'!$Z$83:$Z$90</c:f>
              <c:numCache>
                <c:formatCode>#,##0</c:formatCode>
                <c:ptCount val="8"/>
                <c:pt idx="0">
                  <c:v>1696</c:v>
                </c:pt>
                <c:pt idx="1">
                  <c:v>3156</c:v>
                </c:pt>
                <c:pt idx="2">
                  <c:v>849</c:v>
                </c:pt>
                <c:pt idx="3">
                  <c:v>678</c:v>
                </c:pt>
                <c:pt idx="4">
                  <c:v>700</c:v>
                </c:pt>
                <c:pt idx="5">
                  <c:v>656</c:v>
                </c:pt>
                <c:pt idx="6">
                  <c:v>239</c:v>
                </c:pt>
                <c:pt idx="7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5-4148-B503-75073A67A805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10.61'!$Z$93:$Z$100</c:f>
              <c:numCache>
                <c:formatCode>#,##0</c:formatCode>
                <c:ptCount val="8"/>
                <c:pt idx="0">
                  <c:v>1123</c:v>
                </c:pt>
                <c:pt idx="1">
                  <c:v>3739</c:v>
                </c:pt>
                <c:pt idx="2">
                  <c:v>304</c:v>
                </c:pt>
                <c:pt idx="3">
                  <c:v>1265</c:v>
                </c:pt>
                <c:pt idx="4">
                  <c:v>1810</c:v>
                </c:pt>
                <c:pt idx="5">
                  <c:v>899</c:v>
                </c:pt>
                <c:pt idx="6">
                  <c:v>29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5-4148-B503-75073A67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10.7'!$U$4:$Y$4</c:f>
              <c:numCache>
                <c:formatCode>#,##0</c:formatCode>
                <c:ptCount val="5"/>
                <c:pt idx="1">
                  <c:v>1153</c:v>
                </c:pt>
                <c:pt idx="2">
                  <c:v>1290</c:v>
                </c:pt>
                <c:pt idx="3">
                  <c:v>1527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2-4BC8-BD6B-9F9EBD7A622D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10.7'!$U$7:$Y$7</c:f>
              <c:numCache>
                <c:formatCode>#,##0</c:formatCode>
                <c:ptCount val="5"/>
                <c:pt idx="1">
                  <c:v>870</c:v>
                </c:pt>
                <c:pt idx="2">
                  <c:v>936</c:v>
                </c:pt>
                <c:pt idx="3">
                  <c:v>1088</c:v>
                </c:pt>
                <c:pt idx="4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2-4BC8-BD6B-9F9EBD7A622D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10.7'!$U$11:$Y$11</c:f>
              <c:numCache>
                <c:formatCode>#,##0</c:formatCode>
                <c:ptCount val="5"/>
                <c:pt idx="1">
                  <c:v>868</c:v>
                </c:pt>
                <c:pt idx="2">
                  <c:v>954</c:v>
                </c:pt>
                <c:pt idx="3">
                  <c:v>1132</c:v>
                </c:pt>
                <c:pt idx="4">
                  <c:v>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2-4BC8-BD6B-9F9EBD7A622D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10.7'!$U$12:$Y$12</c:f>
              <c:numCache>
                <c:formatCode>#,##0</c:formatCode>
                <c:ptCount val="5"/>
                <c:pt idx="1">
                  <c:v>280</c:v>
                </c:pt>
                <c:pt idx="2">
                  <c:v>336</c:v>
                </c:pt>
                <c:pt idx="3">
                  <c:v>391</c:v>
                </c:pt>
                <c:pt idx="4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02-4BC8-BD6B-9F9EBD7A6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10.61'!$V$8:$Z$8</c:f>
              <c:numCache>
                <c:formatCode>#,##0</c:formatCode>
                <c:ptCount val="5"/>
                <c:pt idx="0">
                  <c:v>43822</c:v>
                </c:pt>
                <c:pt idx="1">
                  <c:v>44507</c:v>
                </c:pt>
                <c:pt idx="2">
                  <c:v>46051.71</c:v>
                </c:pt>
                <c:pt idx="3">
                  <c:v>48038.28</c:v>
                </c:pt>
                <c:pt idx="4">
                  <c:v>47571.67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5DD-91B2-0AB56E2770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5DD-91B2-0AB56E27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10.62'!$U$4:$Y$4</c:f>
              <c:numCache>
                <c:formatCode>#,##0</c:formatCode>
                <c:ptCount val="5"/>
                <c:pt idx="1">
                  <c:v>7527</c:v>
                </c:pt>
                <c:pt idx="2">
                  <c:v>7869</c:v>
                </c:pt>
                <c:pt idx="3">
                  <c:v>8160</c:v>
                </c:pt>
                <c:pt idx="4">
                  <c:v>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2-466D-9278-9E52BFAD107B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10.62'!$U$7:$Y$7</c:f>
              <c:numCache>
                <c:formatCode>#,##0</c:formatCode>
                <c:ptCount val="5"/>
                <c:pt idx="1">
                  <c:v>5706</c:v>
                </c:pt>
                <c:pt idx="2">
                  <c:v>5897</c:v>
                </c:pt>
                <c:pt idx="3">
                  <c:v>6082</c:v>
                </c:pt>
                <c:pt idx="4">
                  <c:v>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2-466D-9278-9E52BFAD107B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10.62'!$U$11:$Y$11</c:f>
              <c:numCache>
                <c:formatCode>#,##0</c:formatCode>
                <c:ptCount val="5"/>
                <c:pt idx="1">
                  <c:v>6238</c:v>
                </c:pt>
                <c:pt idx="2">
                  <c:v>6495</c:v>
                </c:pt>
                <c:pt idx="3">
                  <c:v>6737</c:v>
                </c:pt>
                <c:pt idx="4">
                  <c:v>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2-466D-9278-9E52BFAD107B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10.62'!$U$12:$Y$12</c:f>
              <c:numCache>
                <c:formatCode>#,##0</c:formatCode>
                <c:ptCount val="5"/>
                <c:pt idx="1">
                  <c:v>1291</c:v>
                </c:pt>
                <c:pt idx="2">
                  <c:v>1374</c:v>
                </c:pt>
                <c:pt idx="3">
                  <c:v>1427</c:v>
                </c:pt>
                <c:pt idx="4">
                  <c:v>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2-466D-9278-9E52BFAD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3.0510879848628193E-2</c:v>
                </c:pt>
                <c:pt idx="1">
                  <c:v>1.466414380321665E-2</c:v>
                </c:pt>
                <c:pt idx="2">
                  <c:v>3.6660359508041626E-2</c:v>
                </c:pt>
                <c:pt idx="3">
                  <c:v>6.9772942289498584E-3</c:v>
                </c:pt>
                <c:pt idx="4">
                  <c:v>7.627719962157048E-2</c:v>
                </c:pt>
                <c:pt idx="5">
                  <c:v>1.8566698202459792E-2</c:v>
                </c:pt>
                <c:pt idx="6">
                  <c:v>0.10820719016083255</c:v>
                </c:pt>
                <c:pt idx="7">
                  <c:v>0.10158467360454115</c:v>
                </c:pt>
                <c:pt idx="8">
                  <c:v>2.542573320719016E-2</c:v>
                </c:pt>
                <c:pt idx="9">
                  <c:v>8.0416272469252606E-3</c:v>
                </c:pt>
                <c:pt idx="10">
                  <c:v>3.3112582781456956E-2</c:v>
                </c:pt>
                <c:pt idx="11">
                  <c:v>1.4309366130558183E-2</c:v>
                </c:pt>
                <c:pt idx="12">
                  <c:v>4.9195837275307477E-2</c:v>
                </c:pt>
                <c:pt idx="13">
                  <c:v>7.627719962157048E-2</c:v>
                </c:pt>
                <c:pt idx="14">
                  <c:v>4.2336802270577102E-2</c:v>
                </c:pt>
                <c:pt idx="15">
                  <c:v>7.6158940397350994E-2</c:v>
                </c:pt>
                <c:pt idx="16">
                  <c:v>0.16189687795648061</c:v>
                </c:pt>
                <c:pt idx="17">
                  <c:v>1.5018921475875118E-2</c:v>
                </c:pt>
                <c:pt idx="18">
                  <c:v>3.8907284768211918E-2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2-4732-8A5F-0C23D8976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2-4732-8A5F-0C23D8976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0</c:v>
                </c:pt>
                <c:pt idx="1">
                  <c:v>99</c:v>
                </c:pt>
                <c:pt idx="2">
                  <c:v>265</c:v>
                </c:pt>
                <c:pt idx="3">
                  <c:v>285</c:v>
                </c:pt>
                <c:pt idx="4">
                  <c:v>367</c:v>
                </c:pt>
                <c:pt idx="5">
                  <c:v>320</c:v>
                </c:pt>
                <c:pt idx="6">
                  <c:v>366</c:v>
                </c:pt>
                <c:pt idx="7">
                  <c:v>347</c:v>
                </c:pt>
                <c:pt idx="8">
                  <c:v>388</c:v>
                </c:pt>
                <c:pt idx="9">
                  <c:v>356</c:v>
                </c:pt>
                <c:pt idx="10">
                  <c:v>428</c:v>
                </c:pt>
                <c:pt idx="11">
                  <c:v>383</c:v>
                </c:pt>
                <c:pt idx="12">
                  <c:v>264</c:v>
                </c:pt>
                <c:pt idx="13">
                  <c:v>147</c:v>
                </c:pt>
                <c:pt idx="14">
                  <c:v>52</c:v>
                </c:pt>
                <c:pt idx="15">
                  <c:v>33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767-97E3-8372520BFA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3</c:v>
                </c:pt>
                <c:pt idx="1">
                  <c:v>141</c:v>
                </c:pt>
                <c:pt idx="2">
                  <c:v>278</c:v>
                </c:pt>
                <c:pt idx="3">
                  <c:v>267</c:v>
                </c:pt>
                <c:pt idx="4">
                  <c:v>310</c:v>
                </c:pt>
                <c:pt idx="5">
                  <c:v>287</c:v>
                </c:pt>
                <c:pt idx="6">
                  <c:v>319</c:v>
                </c:pt>
                <c:pt idx="7">
                  <c:v>386</c:v>
                </c:pt>
                <c:pt idx="8">
                  <c:v>449</c:v>
                </c:pt>
                <c:pt idx="9">
                  <c:v>466</c:v>
                </c:pt>
                <c:pt idx="10">
                  <c:v>542</c:v>
                </c:pt>
                <c:pt idx="11">
                  <c:v>388</c:v>
                </c:pt>
                <c:pt idx="12">
                  <c:v>213</c:v>
                </c:pt>
                <c:pt idx="13">
                  <c:v>89</c:v>
                </c:pt>
                <c:pt idx="14">
                  <c:v>58</c:v>
                </c:pt>
                <c:pt idx="15">
                  <c:v>36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5-4767-97E3-8372520BF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302</c:v>
                </c:pt>
                <c:pt idx="1">
                  <c:v>312</c:v>
                </c:pt>
                <c:pt idx="2">
                  <c:v>436</c:v>
                </c:pt>
                <c:pt idx="3">
                  <c:v>245</c:v>
                </c:pt>
                <c:pt idx="4">
                  <c:v>80</c:v>
                </c:pt>
                <c:pt idx="5">
                  <c:v>197</c:v>
                </c:pt>
                <c:pt idx="6">
                  <c:v>253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155-852D-DFCBE55CE601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186</c:v>
                </c:pt>
                <c:pt idx="1">
                  <c:v>506</c:v>
                </c:pt>
                <c:pt idx="2">
                  <c:v>84</c:v>
                </c:pt>
                <c:pt idx="3">
                  <c:v>644</c:v>
                </c:pt>
                <c:pt idx="4">
                  <c:v>452</c:v>
                </c:pt>
                <c:pt idx="5">
                  <c:v>372</c:v>
                </c:pt>
                <c:pt idx="6">
                  <c:v>14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155-852D-DFCBE55C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10.62'!$U$8:$Y$8</c:f>
              <c:numCache>
                <c:formatCode>#,##0</c:formatCode>
                <c:ptCount val="5"/>
                <c:pt idx="1">
                  <c:v>30631</c:v>
                </c:pt>
                <c:pt idx="2">
                  <c:v>31434.78</c:v>
                </c:pt>
                <c:pt idx="3">
                  <c:v>33271</c:v>
                </c:pt>
                <c:pt idx="4">
                  <c:v>32718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28B-90AF-7DF089A0D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28B-90AF-7DF089A0D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10.62'!$V$4:$Z$4</c:f>
              <c:numCache>
                <c:formatCode>#,##0</c:formatCode>
                <c:ptCount val="5"/>
                <c:pt idx="0">
                  <c:v>7527</c:v>
                </c:pt>
                <c:pt idx="1">
                  <c:v>7869</c:v>
                </c:pt>
                <c:pt idx="2">
                  <c:v>8160</c:v>
                </c:pt>
                <c:pt idx="3">
                  <c:v>8364</c:v>
                </c:pt>
                <c:pt idx="4">
                  <c:v>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195-973A-7237DA1EBDEE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10.62'!$V$7:$Z$7</c:f>
              <c:numCache>
                <c:formatCode>#,##0</c:formatCode>
                <c:ptCount val="5"/>
                <c:pt idx="0">
                  <c:v>5706</c:v>
                </c:pt>
                <c:pt idx="1">
                  <c:v>5897</c:v>
                </c:pt>
                <c:pt idx="2">
                  <c:v>6082</c:v>
                </c:pt>
                <c:pt idx="3">
                  <c:v>6149</c:v>
                </c:pt>
                <c:pt idx="4">
                  <c:v>6385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195-973A-7237DA1EBDEE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10.62'!$V$11:$Z$11</c:f>
              <c:numCache>
                <c:formatCode>#,##0</c:formatCode>
                <c:ptCount val="5"/>
                <c:pt idx="0">
                  <c:v>6238</c:v>
                </c:pt>
                <c:pt idx="1">
                  <c:v>6495</c:v>
                </c:pt>
                <c:pt idx="2">
                  <c:v>6737</c:v>
                </c:pt>
                <c:pt idx="3">
                  <c:v>6912</c:v>
                </c:pt>
                <c:pt idx="4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195-973A-7237DA1EBDEE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10.62'!$V$12:$Z$12</c:f>
              <c:numCache>
                <c:formatCode>#,##0</c:formatCode>
                <c:ptCount val="5"/>
                <c:pt idx="0">
                  <c:v>1291</c:v>
                </c:pt>
                <c:pt idx="1">
                  <c:v>1374</c:v>
                </c:pt>
                <c:pt idx="2">
                  <c:v>1427</c:v>
                </c:pt>
                <c:pt idx="3">
                  <c:v>1455</c:v>
                </c:pt>
                <c:pt idx="4">
                  <c:v>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195-973A-7237DA1E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3.0510879848628193E-2</c:v>
                </c:pt>
                <c:pt idx="1">
                  <c:v>1.466414380321665E-2</c:v>
                </c:pt>
                <c:pt idx="2">
                  <c:v>3.6660359508041626E-2</c:v>
                </c:pt>
                <c:pt idx="3">
                  <c:v>6.9772942289498584E-3</c:v>
                </c:pt>
                <c:pt idx="4">
                  <c:v>7.627719962157048E-2</c:v>
                </c:pt>
                <c:pt idx="5">
                  <c:v>1.8566698202459792E-2</c:v>
                </c:pt>
                <c:pt idx="6">
                  <c:v>0.10820719016083255</c:v>
                </c:pt>
                <c:pt idx="7">
                  <c:v>0.10158467360454115</c:v>
                </c:pt>
                <c:pt idx="8">
                  <c:v>2.542573320719016E-2</c:v>
                </c:pt>
                <c:pt idx="9">
                  <c:v>8.0416272469252606E-3</c:v>
                </c:pt>
                <c:pt idx="10">
                  <c:v>3.3112582781456956E-2</c:v>
                </c:pt>
                <c:pt idx="11">
                  <c:v>1.4309366130558183E-2</c:v>
                </c:pt>
                <c:pt idx="12">
                  <c:v>4.9195837275307477E-2</c:v>
                </c:pt>
                <c:pt idx="13">
                  <c:v>7.627719962157048E-2</c:v>
                </c:pt>
                <c:pt idx="14">
                  <c:v>4.2336802270577102E-2</c:v>
                </c:pt>
                <c:pt idx="15">
                  <c:v>7.6158940397350994E-2</c:v>
                </c:pt>
                <c:pt idx="16">
                  <c:v>0.16189687795648061</c:v>
                </c:pt>
                <c:pt idx="17">
                  <c:v>1.5018921475875118E-2</c:v>
                </c:pt>
                <c:pt idx="18">
                  <c:v>3.8907284768211918E-2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8-48A9-826C-01254F361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8-48A9-826C-01254F36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10.62'!$Z$44:$Z$60</c:f>
              <c:numCache>
                <c:formatCode>#,##0</c:formatCode>
                <c:ptCount val="17"/>
                <c:pt idx="0">
                  <c:v>7</c:v>
                </c:pt>
                <c:pt idx="1">
                  <c:v>119</c:v>
                </c:pt>
                <c:pt idx="2">
                  <c:v>218</c:v>
                </c:pt>
                <c:pt idx="3">
                  <c:v>284</c:v>
                </c:pt>
                <c:pt idx="4">
                  <c:v>338</c:v>
                </c:pt>
                <c:pt idx="5">
                  <c:v>298</c:v>
                </c:pt>
                <c:pt idx="6">
                  <c:v>312</c:v>
                </c:pt>
                <c:pt idx="7">
                  <c:v>386</c:v>
                </c:pt>
                <c:pt idx="8">
                  <c:v>403</c:v>
                </c:pt>
                <c:pt idx="9">
                  <c:v>364</c:v>
                </c:pt>
                <c:pt idx="10">
                  <c:v>416</c:v>
                </c:pt>
                <c:pt idx="11">
                  <c:v>388</c:v>
                </c:pt>
                <c:pt idx="12">
                  <c:v>308</c:v>
                </c:pt>
                <c:pt idx="13">
                  <c:v>147</c:v>
                </c:pt>
                <c:pt idx="14">
                  <c:v>59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4-44D3-BFE5-5410568D9E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10.62'!$Z$63:$Z$79</c:f>
              <c:numCache>
                <c:formatCode>#,##0</c:formatCode>
                <c:ptCount val="17"/>
                <c:pt idx="0">
                  <c:v>14</c:v>
                </c:pt>
                <c:pt idx="1">
                  <c:v>147</c:v>
                </c:pt>
                <c:pt idx="2">
                  <c:v>266</c:v>
                </c:pt>
                <c:pt idx="3">
                  <c:v>303</c:v>
                </c:pt>
                <c:pt idx="4">
                  <c:v>280</c:v>
                </c:pt>
                <c:pt idx="5">
                  <c:v>305</c:v>
                </c:pt>
                <c:pt idx="6">
                  <c:v>362</c:v>
                </c:pt>
                <c:pt idx="7">
                  <c:v>384</c:v>
                </c:pt>
                <c:pt idx="8">
                  <c:v>448</c:v>
                </c:pt>
                <c:pt idx="9">
                  <c:v>450</c:v>
                </c:pt>
                <c:pt idx="10">
                  <c:v>542</c:v>
                </c:pt>
                <c:pt idx="11">
                  <c:v>398</c:v>
                </c:pt>
                <c:pt idx="12">
                  <c:v>248</c:v>
                </c:pt>
                <c:pt idx="13">
                  <c:v>100</c:v>
                </c:pt>
                <c:pt idx="14">
                  <c:v>50</c:v>
                </c:pt>
                <c:pt idx="15">
                  <c:v>42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4-44D3-BFE5-5410568D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10.62'!$Z$83:$Z$90</c:f>
              <c:numCache>
                <c:formatCode>#,##0</c:formatCode>
                <c:ptCount val="8"/>
                <c:pt idx="0">
                  <c:v>305</c:v>
                </c:pt>
                <c:pt idx="1">
                  <c:v>324</c:v>
                </c:pt>
                <c:pt idx="2">
                  <c:v>459</c:v>
                </c:pt>
                <c:pt idx="3">
                  <c:v>251</c:v>
                </c:pt>
                <c:pt idx="4">
                  <c:v>81</c:v>
                </c:pt>
                <c:pt idx="5">
                  <c:v>199</c:v>
                </c:pt>
                <c:pt idx="6">
                  <c:v>258</c:v>
                </c:pt>
                <c:pt idx="7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4-4DF4-BA8E-E775DF38933C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10.62'!$Z$93:$Z$100</c:f>
              <c:numCache>
                <c:formatCode>#,##0</c:formatCode>
                <c:ptCount val="8"/>
                <c:pt idx="0">
                  <c:v>194</c:v>
                </c:pt>
                <c:pt idx="1">
                  <c:v>505</c:v>
                </c:pt>
                <c:pt idx="2">
                  <c:v>99</c:v>
                </c:pt>
                <c:pt idx="3">
                  <c:v>647</c:v>
                </c:pt>
                <c:pt idx="4">
                  <c:v>440</c:v>
                </c:pt>
                <c:pt idx="5">
                  <c:v>386</c:v>
                </c:pt>
                <c:pt idx="6">
                  <c:v>15</c:v>
                </c:pt>
                <c:pt idx="7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4-4DF4-BA8E-E775DF389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0.10368349249658936</c:v>
                </c:pt>
                <c:pt idx="1">
                  <c:v>7.5034106412005461E-3</c:v>
                </c:pt>
                <c:pt idx="2">
                  <c:v>3.6834924965893585E-2</c:v>
                </c:pt>
                <c:pt idx="3">
                  <c:v>1.0231923601637109E-2</c:v>
                </c:pt>
                <c:pt idx="4">
                  <c:v>4.5702592087312414E-2</c:v>
                </c:pt>
                <c:pt idx="5">
                  <c:v>2.5238744884038201E-2</c:v>
                </c:pt>
                <c:pt idx="6">
                  <c:v>5.3206002728512961E-2</c:v>
                </c:pt>
                <c:pt idx="7">
                  <c:v>5.5252387448840382E-2</c:v>
                </c:pt>
                <c:pt idx="8">
                  <c:v>5.7298772169167803E-2</c:v>
                </c:pt>
                <c:pt idx="9">
                  <c:v>3.4106412005457027E-3</c:v>
                </c:pt>
                <c:pt idx="10">
                  <c:v>1.5688949522510234E-2</c:v>
                </c:pt>
                <c:pt idx="11">
                  <c:v>1.4324693042291951E-2</c:v>
                </c:pt>
                <c:pt idx="12">
                  <c:v>2.9331514324693043E-2</c:v>
                </c:pt>
                <c:pt idx="13">
                  <c:v>5.4570259208731244E-2</c:v>
                </c:pt>
                <c:pt idx="14">
                  <c:v>3.6834924965893585E-2</c:v>
                </c:pt>
                <c:pt idx="15">
                  <c:v>7.9126875852660303E-2</c:v>
                </c:pt>
                <c:pt idx="16">
                  <c:v>0.14120054570259208</c:v>
                </c:pt>
                <c:pt idx="17">
                  <c:v>5.4570259208731242E-3</c:v>
                </c:pt>
                <c:pt idx="18">
                  <c:v>2.660300136425648E-2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2A3-A348-70ECDB654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2A3-A348-70ECDB65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10.62'!$V$8:$Z$8</c:f>
              <c:numCache>
                <c:formatCode>#,##0</c:formatCode>
                <c:ptCount val="5"/>
                <c:pt idx="0">
                  <c:v>30631</c:v>
                </c:pt>
                <c:pt idx="1">
                  <c:v>31434.78</c:v>
                </c:pt>
                <c:pt idx="2">
                  <c:v>33271</c:v>
                </c:pt>
                <c:pt idx="3">
                  <c:v>32718</c:v>
                </c:pt>
                <c:pt idx="4">
                  <c:v>33958.980000000003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7-4934-B9D5-D2A729BFB3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7-4934-B9D5-D2A729BF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10.63'!$U$4:$Y$4</c:f>
              <c:numCache>
                <c:formatCode>#,##0</c:formatCode>
                <c:ptCount val="5"/>
                <c:pt idx="1">
                  <c:v>3924</c:v>
                </c:pt>
                <c:pt idx="2">
                  <c:v>4455</c:v>
                </c:pt>
                <c:pt idx="3">
                  <c:v>4902</c:v>
                </c:pt>
                <c:pt idx="4">
                  <c:v>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2-432B-B73D-75C19A8DCA3B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10.63'!$U$7:$Y$7</c:f>
              <c:numCache>
                <c:formatCode>#,##0</c:formatCode>
                <c:ptCount val="5"/>
                <c:pt idx="1">
                  <c:v>2837</c:v>
                </c:pt>
                <c:pt idx="2">
                  <c:v>3156</c:v>
                </c:pt>
                <c:pt idx="3">
                  <c:v>3488</c:v>
                </c:pt>
                <c:pt idx="4">
                  <c:v>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2-432B-B73D-75C19A8DCA3B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10.63'!$U$11:$Y$11</c:f>
              <c:numCache>
                <c:formatCode>#,##0</c:formatCode>
                <c:ptCount val="5"/>
                <c:pt idx="1">
                  <c:v>3246</c:v>
                </c:pt>
                <c:pt idx="2">
                  <c:v>3645</c:v>
                </c:pt>
                <c:pt idx="3">
                  <c:v>3953</c:v>
                </c:pt>
                <c:pt idx="4">
                  <c:v>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2-432B-B73D-75C19A8DCA3B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10.63'!$U$12:$Y$12</c:f>
              <c:numCache>
                <c:formatCode>#,##0</c:formatCode>
                <c:ptCount val="5"/>
                <c:pt idx="1">
                  <c:v>675</c:v>
                </c:pt>
                <c:pt idx="2">
                  <c:v>810</c:v>
                </c:pt>
                <c:pt idx="3">
                  <c:v>958</c:v>
                </c:pt>
                <c:pt idx="4">
                  <c:v>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2-432B-B73D-75C19A8D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0.14974937343358397</c:v>
                </c:pt>
                <c:pt idx="1">
                  <c:v>1.1069340016708437E-2</c:v>
                </c:pt>
                <c:pt idx="2">
                  <c:v>7.6649958228905593E-2</c:v>
                </c:pt>
                <c:pt idx="3">
                  <c:v>2.7151211361737676E-3</c:v>
                </c:pt>
                <c:pt idx="4">
                  <c:v>4.803675856307435E-2</c:v>
                </c:pt>
                <c:pt idx="5">
                  <c:v>4.0935672514619881E-2</c:v>
                </c:pt>
                <c:pt idx="6">
                  <c:v>7.7067669172932327E-2</c:v>
                </c:pt>
                <c:pt idx="7">
                  <c:v>3.4878863826232245E-2</c:v>
                </c:pt>
                <c:pt idx="8">
                  <c:v>6.5162907268170422E-2</c:v>
                </c:pt>
                <c:pt idx="9">
                  <c:v>8.3542188805346695E-4</c:v>
                </c:pt>
                <c:pt idx="10">
                  <c:v>2.5898078529657476E-2</c:v>
                </c:pt>
                <c:pt idx="11">
                  <c:v>1.3157894736842105E-2</c:v>
                </c:pt>
                <c:pt idx="12">
                  <c:v>2.7568922305764409E-2</c:v>
                </c:pt>
                <c:pt idx="13">
                  <c:v>6.0568086883876354E-2</c:v>
                </c:pt>
                <c:pt idx="14">
                  <c:v>3.6967418546365913E-2</c:v>
                </c:pt>
                <c:pt idx="15">
                  <c:v>8.0827067669172928E-2</c:v>
                </c:pt>
                <c:pt idx="16">
                  <c:v>7.9991645781119461E-2</c:v>
                </c:pt>
                <c:pt idx="17">
                  <c:v>1.2740183792815371E-2</c:v>
                </c:pt>
                <c:pt idx="18">
                  <c:v>3.1328320802005011E-2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2-45A1-AE91-299B2B7B52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2-45A1-AE91-299B2B7B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185</c:v>
                </c:pt>
                <c:pt idx="3">
                  <c:v>200</c:v>
                </c:pt>
                <c:pt idx="4">
                  <c:v>222</c:v>
                </c:pt>
                <c:pt idx="5">
                  <c:v>230</c:v>
                </c:pt>
                <c:pt idx="6">
                  <c:v>220</c:v>
                </c:pt>
                <c:pt idx="7">
                  <c:v>194</c:v>
                </c:pt>
                <c:pt idx="8">
                  <c:v>250</c:v>
                </c:pt>
                <c:pt idx="9">
                  <c:v>223</c:v>
                </c:pt>
                <c:pt idx="10">
                  <c:v>234</c:v>
                </c:pt>
                <c:pt idx="11">
                  <c:v>211</c:v>
                </c:pt>
                <c:pt idx="12">
                  <c:v>137</c:v>
                </c:pt>
                <c:pt idx="13">
                  <c:v>51</c:v>
                </c:pt>
                <c:pt idx="14">
                  <c:v>22</c:v>
                </c:pt>
                <c:pt idx="15">
                  <c:v>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1A1-8BCF-CF66848BB3DA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0</c:v>
                </c:pt>
                <c:pt idx="1">
                  <c:v>58</c:v>
                </c:pt>
                <c:pt idx="2">
                  <c:v>144</c:v>
                </c:pt>
                <c:pt idx="3">
                  <c:v>156</c:v>
                </c:pt>
                <c:pt idx="4">
                  <c:v>186</c:v>
                </c:pt>
                <c:pt idx="5">
                  <c:v>198</c:v>
                </c:pt>
                <c:pt idx="6">
                  <c:v>223</c:v>
                </c:pt>
                <c:pt idx="7">
                  <c:v>180</c:v>
                </c:pt>
                <c:pt idx="8">
                  <c:v>205</c:v>
                </c:pt>
                <c:pt idx="9">
                  <c:v>228</c:v>
                </c:pt>
                <c:pt idx="10">
                  <c:v>220</c:v>
                </c:pt>
                <c:pt idx="11">
                  <c:v>166</c:v>
                </c:pt>
                <c:pt idx="12">
                  <c:v>99</c:v>
                </c:pt>
                <c:pt idx="13">
                  <c:v>30</c:v>
                </c:pt>
                <c:pt idx="14">
                  <c:v>18</c:v>
                </c:pt>
                <c:pt idx="15">
                  <c:v>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9-41A1-8BCF-CF66848B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139</c:v>
                </c:pt>
                <c:pt idx="1">
                  <c:v>80</c:v>
                </c:pt>
                <c:pt idx="2">
                  <c:v>247</c:v>
                </c:pt>
                <c:pt idx="3">
                  <c:v>39</c:v>
                </c:pt>
                <c:pt idx="4">
                  <c:v>37</c:v>
                </c:pt>
                <c:pt idx="5">
                  <c:v>37</c:v>
                </c:pt>
                <c:pt idx="6">
                  <c:v>285</c:v>
                </c:pt>
                <c:pt idx="7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B1D-9E15-6EA5DF9CA1C6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69</c:v>
                </c:pt>
                <c:pt idx="1">
                  <c:v>218</c:v>
                </c:pt>
                <c:pt idx="2">
                  <c:v>60</c:v>
                </c:pt>
                <c:pt idx="3">
                  <c:v>262</c:v>
                </c:pt>
                <c:pt idx="4">
                  <c:v>212</c:v>
                </c:pt>
                <c:pt idx="5">
                  <c:v>128</c:v>
                </c:pt>
                <c:pt idx="6">
                  <c:v>24</c:v>
                </c:pt>
                <c:pt idx="7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B1D-9E15-6EA5DF9C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10.63'!$U$8:$Y$8</c:f>
              <c:numCache>
                <c:formatCode>#,##0</c:formatCode>
                <c:ptCount val="5"/>
                <c:pt idx="1">
                  <c:v>36329</c:v>
                </c:pt>
                <c:pt idx="2">
                  <c:v>34727.14</c:v>
                </c:pt>
                <c:pt idx="3">
                  <c:v>35178.019999999997</c:v>
                </c:pt>
                <c:pt idx="4">
                  <c:v>36252.51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684-A293-01A419E0F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684-A293-01A419E0F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10.63'!$V$4:$Z$4</c:f>
              <c:numCache>
                <c:formatCode>#,##0</c:formatCode>
                <c:ptCount val="5"/>
                <c:pt idx="0">
                  <c:v>3924</c:v>
                </c:pt>
                <c:pt idx="1">
                  <c:v>4455</c:v>
                </c:pt>
                <c:pt idx="2">
                  <c:v>4902</c:v>
                </c:pt>
                <c:pt idx="3">
                  <c:v>4576</c:v>
                </c:pt>
                <c:pt idx="4">
                  <c:v>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4-444A-A762-5752399913FD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10.63'!$V$7:$Z$7</c:f>
              <c:numCache>
                <c:formatCode>#,##0</c:formatCode>
                <c:ptCount val="5"/>
                <c:pt idx="0">
                  <c:v>2837</c:v>
                </c:pt>
                <c:pt idx="1">
                  <c:v>3156</c:v>
                </c:pt>
                <c:pt idx="2">
                  <c:v>3488</c:v>
                </c:pt>
                <c:pt idx="3">
                  <c:v>3289</c:v>
                </c:pt>
                <c:pt idx="4">
                  <c:v>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4-444A-A762-5752399913FD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10.63'!$V$11:$Z$11</c:f>
              <c:numCache>
                <c:formatCode>#,##0</c:formatCode>
                <c:ptCount val="5"/>
                <c:pt idx="0">
                  <c:v>3246</c:v>
                </c:pt>
                <c:pt idx="1">
                  <c:v>3645</c:v>
                </c:pt>
                <c:pt idx="2">
                  <c:v>3953</c:v>
                </c:pt>
                <c:pt idx="3">
                  <c:v>3742</c:v>
                </c:pt>
                <c:pt idx="4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4-444A-A762-5752399913FD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10.63'!$V$12:$Z$12</c:f>
              <c:numCache>
                <c:formatCode>#,##0</c:formatCode>
                <c:ptCount val="5"/>
                <c:pt idx="0">
                  <c:v>675</c:v>
                </c:pt>
                <c:pt idx="1">
                  <c:v>810</c:v>
                </c:pt>
                <c:pt idx="2">
                  <c:v>958</c:v>
                </c:pt>
                <c:pt idx="3">
                  <c:v>839</c:v>
                </c:pt>
                <c:pt idx="4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4-444A-A762-57523999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0.14974937343358397</c:v>
                </c:pt>
                <c:pt idx="1">
                  <c:v>1.1069340016708437E-2</c:v>
                </c:pt>
                <c:pt idx="2">
                  <c:v>7.6649958228905593E-2</c:v>
                </c:pt>
                <c:pt idx="3">
                  <c:v>2.7151211361737676E-3</c:v>
                </c:pt>
                <c:pt idx="4">
                  <c:v>4.803675856307435E-2</c:v>
                </c:pt>
                <c:pt idx="5">
                  <c:v>4.0935672514619881E-2</c:v>
                </c:pt>
                <c:pt idx="6">
                  <c:v>7.7067669172932327E-2</c:v>
                </c:pt>
                <c:pt idx="7">
                  <c:v>3.4878863826232245E-2</c:v>
                </c:pt>
                <c:pt idx="8">
                  <c:v>6.5162907268170422E-2</c:v>
                </c:pt>
                <c:pt idx="9">
                  <c:v>8.3542188805346695E-4</c:v>
                </c:pt>
                <c:pt idx="10">
                  <c:v>2.5898078529657476E-2</c:v>
                </c:pt>
                <c:pt idx="11">
                  <c:v>1.3157894736842105E-2</c:v>
                </c:pt>
                <c:pt idx="12">
                  <c:v>2.7568922305764409E-2</c:v>
                </c:pt>
                <c:pt idx="13">
                  <c:v>6.0568086883876354E-2</c:v>
                </c:pt>
                <c:pt idx="14">
                  <c:v>3.6967418546365913E-2</c:v>
                </c:pt>
                <c:pt idx="15">
                  <c:v>8.0827067669172928E-2</c:v>
                </c:pt>
                <c:pt idx="16">
                  <c:v>7.9991645781119461E-2</c:v>
                </c:pt>
                <c:pt idx="17">
                  <c:v>1.2740183792815371E-2</c:v>
                </c:pt>
                <c:pt idx="18">
                  <c:v>3.1328320802005011E-2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D-427A-8ACA-4FC51E2514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D-427A-8ACA-4FC51E25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10.63'!$Z$44:$Z$60</c:f>
              <c:numCache>
                <c:formatCode>#,##0</c:formatCode>
                <c:ptCount val="17"/>
                <c:pt idx="0">
                  <c:v>3</c:v>
                </c:pt>
                <c:pt idx="1">
                  <c:v>57</c:v>
                </c:pt>
                <c:pt idx="2">
                  <c:v>186</c:v>
                </c:pt>
                <c:pt idx="3">
                  <c:v>222</c:v>
                </c:pt>
                <c:pt idx="4">
                  <c:v>246</c:v>
                </c:pt>
                <c:pt idx="5">
                  <c:v>233</c:v>
                </c:pt>
                <c:pt idx="6">
                  <c:v>233</c:v>
                </c:pt>
                <c:pt idx="7">
                  <c:v>201</c:v>
                </c:pt>
                <c:pt idx="8">
                  <c:v>236</c:v>
                </c:pt>
                <c:pt idx="9">
                  <c:v>219</c:v>
                </c:pt>
                <c:pt idx="10">
                  <c:v>233</c:v>
                </c:pt>
                <c:pt idx="11">
                  <c:v>204</c:v>
                </c:pt>
                <c:pt idx="12">
                  <c:v>155</c:v>
                </c:pt>
                <c:pt idx="13">
                  <c:v>69</c:v>
                </c:pt>
                <c:pt idx="14">
                  <c:v>34</c:v>
                </c:pt>
                <c:pt idx="15">
                  <c:v>16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5-4115-B949-D5CA85172197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10.63'!$Z$63:$Z$79</c:f>
              <c:numCache>
                <c:formatCode>#,##0</c:formatCode>
                <c:ptCount val="17"/>
                <c:pt idx="0">
                  <c:v>0</c:v>
                </c:pt>
                <c:pt idx="1">
                  <c:v>60</c:v>
                </c:pt>
                <c:pt idx="2">
                  <c:v>132</c:v>
                </c:pt>
                <c:pt idx="3">
                  <c:v>180</c:v>
                </c:pt>
                <c:pt idx="4">
                  <c:v>200</c:v>
                </c:pt>
                <c:pt idx="5">
                  <c:v>183</c:v>
                </c:pt>
                <c:pt idx="6">
                  <c:v>216</c:v>
                </c:pt>
                <c:pt idx="7">
                  <c:v>175</c:v>
                </c:pt>
                <c:pt idx="8">
                  <c:v>210</c:v>
                </c:pt>
                <c:pt idx="9">
                  <c:v>249</c:v>
                </c:pt>
                <c:pt idx="10">
                  <c:v>243</c:v>
                </c:pt>
                <c:pt idx="11">
                  <c:v>183</c:v>
                </c:pt>
                <c:pt idx="12">
                  <c:v>102</c:v>
                </c:pt>
                <c:pt idx="13">
                  <c:v>40</c:v>
                </c:pt>
                <c:pt idx="14">
                  <c:v>21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5-4115-B949-D5CA85172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10.63'!$Z$83:$Z$90</c:f>
              <c:numCache>
                <c:formatCode>#,##0</c:formatCode>
                <c:ptCount val="8"/>
                <c:pt idx="0">
                  <c:v>156</c:v>
                </c:pt>
                <c:pt idx="1">
                  <c:v>74</c:v>
                </c:pt>
                <c:pt idx="2">
                  <c:v>240</c:v>
                </c:pt>
                <c:pt idx="3">
                  <c:v>47</c:v>
                </c:pt>
                <c:pt idx="4">
                  <c:v>35</c:v>
                </c:pt>
                <c:pt idx="5">
                  <c:v>44</c:v>
                </c:pt>
                <c:pt idx="6">
                  <c:v>293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209-8CC3-7272F0E88D71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10.63'!$Z$93:$Z$100</c:f>
              <c:numCache>
                <c:formatCode>#,##0</c:formatCode>
                <c:ptCount val="8"/>
                <c:pt idx="0">
                  <c:v>78</c:v>
                </c:pt>
                <c:pt idx="1">
                  <c:v>223</c:v>
                </c:pt>
                <c:pt idx="2">
                  <c:v>52</c:v>
                </c:pt>
                <c:pt idx="3">
                  <c:v>290</c:v>
                </c:pt>
                <c:pt idx="4">
                  <c:v>195</c:v>
                </c:pt>
                <c:pt idx="5">
                  <c:v>120</c:v>
                </c:pt>
                <c:pt idx="6">
                  <c:v>26</c:v>
                </c:pt>
                <c:pt idx="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209-8CC3-7272F0E8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55</c:v>
                </c:pt>
                <c:pt idx="3">
                  <c:v>56</c:v>
                </c:pt>
                <c:pt idx="4">
                  <c:v>67</c:v>
                </c:pt>
                <c:pt idx="5">
                  <c:v>41</c:v>
                </c:pt>
                <c:pt idx="6">
                  <c:v>48</c:v>
                </c:pt>
                <c:pt idx="7">
                  <c:v>44</c:v>
                </c:pt>
                <c:pt idx="8">
                  <c:v>64</c:v>
                </c:pt>
                <c:pt idx="9">
                  <c:v>83</c:v>
                </c:pt>
                <c:pt idx="10">
                  <c:v>103</c:v>
                </c:pt>
                <c:pt idx="11">
                  <c:v>81</c:v>
                </c:pt>
                <c:pt idx="12">
                  <c:v>48</c:v>
                </c:pt>
                <c:pt idx="13">
                  <c:v>15</c:v>
                </c:pt>
                <c:pt idx="14">
                  <c:v>7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9-4C51-898E-6D2DF583E1DF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57</c:v>
                </c:pt>
                <c:pt idx="3">
                  <c:v>58</c:v>
                </c:pt>
                <c:pt idx="4">
                  <c:v>27</c:v>
                </c:pt>
                <c:pt idx="5">
                  <c:v>44</c:v>
                </c:pt>
                <c:pt idx="6">
                  <c:v>47</c:v>
                </c:pt>
                <c:pt idx="7">
                  <c:v>49</c:v>
                </c:pt>
                <c:pt idx="8">
                  <c:v>84</c:v>
                </c:pt>
                <c:pt idx="9">
                  <c:v>95</c:v>
                </c:pt>
                <c:pt idx="10">
                  <c:v>100</c:v>
                </c:pt>
                <c:pt idx="11">
                  <c:v>69</c:v>
                </c:pt>
                <c:pt idx="12">
                  <c:v>37</c:v>
                </c:pt>
                <c:pt idx="13">
                  <c:v>20</c:v>
                </c:pt>
                <c:pt idx="14">
                  <c:v>7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9-4C51-898E-6D2DF583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10.63'!$V$8:$Z$8</c:f>
              <c:numCache>
                <c:formatCode>#,##0</c:formatCode>
                <c:ptCount val="5"/>
                <c:pt idx="0">
                  <c:v>36329</c:v>
                </c:pt>
                <c:pt idx="1">
                  <c:v>34727.14</c:v>
                </c:pt>
                <c:pt idx="2">
                  <c:v>35178.019999999997</c:v>
                </c:pt>
                <c:pt idx="3">
                  <c:v>36252.51</c:v>
                </c:pt>
                <c:pt idx="4">
                  <c:v>37728.71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4-40CE-8E84-FBAFE6FB40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4-40CE-8E84-FBAFE6FB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10.64'!$U$4:$Y$4</c:f>
              <c:numCache>
                <c:formatCode>#,##0</c:formatCode>
                <c:ptCount val="5"/>
                <c:pt idx="1">
                  <c:v>5579</c:v>
                </c:pt>
                <c:pt idx="2">
                  <c:v>5669</c:v>
                </c:pt>
                <c:pt idx="3">
                  <c:v>5829</c:v>
                </c:pt>
                <c:pt idx="4">
                  <c:v>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B-4C51-B8D0-E86A0B729515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10.64'!$U$7:$Y$7</c:f>
              <c:numCache>
                <c:formatCode>#,##0</c:formatCode>
                <c:ptCount val="5"/>
                <c:pt idx="1">
                  <c:v>3956</c:v>
                </c:pt>
                <c:pt idx="2">
                  <c:v>4023</c:v>
                </c:pt>
                <c:pt idx="3">
                  <c:v>4130</c:v>
                </c:pt>
                <c:pt idx="4">
                  <c:v>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B-4C51-B8D0-E86A0B729515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10.64'!$U$11:$Y$11</c:f>
              <c:numCache>
                <c:formatCode>#,##0</c:formatCode>
                <c:ptCount val="5"/>
                <c:pt idx="1">
                  <c:v>4836</c:v>
                </c:pt>
                <c:pt idx="2">
                  <c:v>4918</c:v>
                </c:pt>
                <c:pt idx="3">
                  <c:v>5059</c:v>
                </c:pt>
                <c:pt idx="4">
                  <c:v>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B-4C51-B8D0-E86A0B729515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10.64'!$U$12:$Y$12</c:f>
              <c:numCache>
                <c:formatCode>#,##0</c:formatCode>
                <c:ptCount val="5"/>
                <c:pt idx="1">
                  <c:v>742</c:v>
                </c:pt>
                <c:pt idx="2">
                  <c:v>751</c:v>
                </c:pt>
                <c:pt idx="3">
                  <c:v>772</c:v>
                </c:pt>
                <c:pt idx="4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B-4C51-B8D0-E86A0B729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1.115736885928393E-2</c:v>
                </c:pt>
                <c:pt idx="1">
                  <c:v>6.3280599500416318E-3</c:v>
                </c:pt>
                <c:pt idx="2">
                  <c:v>4.6294754371357202E-2</c:v>
                </c:pt>
                <c:pt idx="3">
                  <c:v>5.8284762697751874E-3</c:v>
                </c:pt>
                <c:pt idx="4">
                  <c:v>3.3472106577851789E-2</c:v>
                </c:pt>
                <c:pt idx="5">
                  <c:v>3.3472106577851789E-2</c:v>
                </c:pt>
                <c:pt idx="6">
                  <c:v>7.5270607826810984E-2</c:v>
                </c:pt>
                <c:pt idx="7">
                  <c:v>6.6777685262281436E-2</c:v>
                </c:pt>
                <c:pt idx="8">
                  <c:v>1.7818484596169859E-2</c:v>
                </c:pt>
                <c:pt idx="9">
                  <c:v>1.8151540383014156E-2</c:v>
                </c:pt>
                <c:pt idx="10">
                  <c:v>4.1298917568692757E-2</c:v>
                </c:pt>
                <c:pt idx="11">
                  <c:v>2.2814321398834304E-2</c:v>
                </c:pt>
                <c:pt idx="12">
                  <c:v>0.10358034970857619</c:v>
                </c:pt>
                <c:pt idx="13">
                  <c:v>6.7776852622814326E-2</c:v>
                </c:pt>
                <c:pt idx="14">
                  <c:v>5.7452123230641132E-2</c:v>
                </c:pt>
                <c:pt idx="15">
                  <c:v>0.10874271440466278</c:v>
                </c:pt>
                <c:pt idx="16">
                  <c:v>0.19750208159866778</c:v>
                </c:pt>
                <c:pt idx="17">
                  <c:v>2.0815986677768527E-2</c:v>
                </c:pt>
                <c:pt idx="18">
                  <c:v>2.7643630308076601E-2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58-9824-D428B9C14C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58-9824-D428B9C14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0</c:v>
                </c:pt>
                <c:pt idx="1">
                  <c:v>46</c:v>
                </c:pt>
                <c:pt idx="2">
                  <c:v>115</c:v>
                </c:pt>
                <c:pt idx="3">
                  <c:v>307</c:v>
                </c:pt>
                <c:pt idx="4">
                  <c:v>319</c:v>
                </c:pt>
                <c:pt idx="5">
                  <c:v>374</c:v>
                </c:pt>
                <c:pt idx="6">
                  <c:v>276</c:v>
                </c:pt>
                <c:pt idx="7">
                  <c:v>232</c:v>
                </c:pt>
                <c:pt idx="8">
                  <c:v>302</c:v>
                </c:pt>
                <c:pt idx="9">
                  <c:v>261</c:v>
                </c:pt>
                <c:pt idx="10">
                  <c:v>235</c:v>
                </c:pt>
                <c:pt idx="11">
                  <c:v>206</c:v>
                </c:pt>
                <c:pt idx="12">
                  <c:v>114</c:v>
                </c:pt>
                <c:pt idx="13">
                  <c:v>82</c:v>
                </c:pt>
                <c:pt idx="14">
                  <c:v>42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D-4A3D-A894-A8461545BA2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156</c:v>
                </c:pt>
                <c:pt idx="3">
                  <c:v>301</c:v>
                </c:pt>
                <c:pt idx="4">
                  <c:v>390</c:v>
                </c:pt>
                <c:pt idx="5">
                  <c:v>312</c:v>
                </c:pt>
                <c:pt idx="6">
                  <c:v>294</c:v>
                </c:pt>
                <c:pt idx="7">
                  <c:v>262</c:v>
                </c:pt>
                <c:pt idx="8">
                  <c:v>274</c:v>
                </c:pt>
                <c:pt idx="9">
                  <c:v>266</c:v>
                </c:pt>
                <c:pt idx="10">
                  <c:v>267</c:v>
                </c:pt>
                <c:pt idx="11">
                  <c:v>203</c:v>
                </c:pt>
                <c:pt idx="12">
                  <c:v>133</c:v>
                </c:pt>
                <c:pt idx="13">
                  <c:v>67</c:v>
                </c:pt>
                <c:pt idx="14">
                  <c:v>26</c:v>
                </c:pt>
                <c:pt idx="15">
                  <c:v>14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D-4A3D-A894-A8461545B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335</c:v>
                </c:pt>
                <c:pt idx="1">
                  <c:v>602</c:v>
                </c:pt>
                <c:pt idx="2">
                  <c:v>179</c:v>
                </c:pt>
                <c:pt idx="3">
                  <c:v>132</c:v>
                </c:pt>
                <c:pt idx="4">
                  <c:v>133</c:v>
                </c:pt>
                <c:pt idx="5">
                  <c:v>118</c:v>
                </c:pt>
                <c:pt idx="6">
                  <c:v>44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9-4505-9171-A5BBDF61513C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203</c:v>
                </c:pt>
                <c:pt idx="1">
                  <c:v>722</c:v>
                </c:pt>
                <c:pt idx="2">
                  <c:v>35</c:v>
                </c:pt>
                <c:pt idx="3">
                  <c:v>201</c:v>
                </c:pt>
                <c:pt idx="4">
                  <c:v>351</c:v>
                </c:pt>
                <c:pt idx="5">
                  <c:v>160</c:v>
                </c:pt>
                <c:pt idx="6">
                  <c:v>5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9-4505-9171-A5BBDF61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10.64'!$U$8:$Y$8</c:f>
              <c:numCache>
                <c:formatCode>#,##0</c:formatCode>
                <c:ptCount val="5"/>
                <c:pt idx="1">
                  <c:v>43200.2</c:v>
                </c:pt>
                <c:pt idx="2">
                  <c:v>45492</c:v>
                </c:pt>
                <c:pt idx="3">
                  <c:v>47935.66</c:v>
                </c:pt>
                <c:pt idx="4">
                  <c:v>46385.11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3-4A36-B582-553D61A8A2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3-4A36-B582-553D61A8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10.64'!$V$4:$Z$4</c:f>
              <c:numCache>
                <c:formatCode>#,##0</c:formatCode>
                <c:ptCount val="5"/>
                <c:pt idx="0">
                  <c:v>5579</c:v>
                </c:pt>
                <c:pt idx="1">
                  <c:v>5669</c:v>
                </c:pt>
                <c:pt idx="2">
                  <c:v>5829</c:v>
                </c:pt>
                <c:pt idx="3">
                  <c:v>5959</c:v>
                </c:pt>
                <c:pt idx="4">
                  <c:v>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2-4D2E-BFF3-9AF0430027BD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10.64'!$V$7:$Z$7</c:f>
              <c:numCache>
                <c:formatCode>#,##0</c:formatCode>
                <c:ptCount val="5"/>
                <c:pt idx="0">
                  <c:v>3956</c:v>
                </c:pt>
                <c:pt idx="1">
                  <c:v>4023</c:v>
                </c:pt>
                <c:pt idx="2">
                  <c:v>4130</c:v>
                </c:pt>
                <c:pt idx="3">
                  <c:v>4129</c:v>
                </c:pt>
                <c:pt idx="4">
                  <c:v>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2-4D2E-BFF3-9AF0430027BD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10.64'!$V$11:$Z$11</c:f>
              <c:numCache>
                <c:formatCode>#,##0</c:formatCode>
                <c:ptCount val="5"/>
                <c:pt idx="0">
                  <c:v>4836</c:v>
                </c:pt>
                <c:pt idx="1">
                  <c:v>4918</c:v>
                </c:pt>
                <c:pt idx="2">
                  <c:v>5059</c:v>
                </c:pt>
                <c:pt idx="3">
                  <c:v>5173</c:v>
                </c:pt>
                <c:pt idx="4">
                  <c:v>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2-4D2E-BFF3-9AF0430027BD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10.64'!$V$12:$Z$12</c:f>
              <c:numCache>
                <c:formatCode>#,##0</c:formatCode>
                <c:ptCount val="5"/>
                <c:pt idx="0">
                  <c:v>742</c:v>
                </c:pt>
                <c:pt idx="1">
                  <c:v>751</c:v>
                </c:pt>
                <c:pt idx="2">
                  <c:v>772</c:v>
                </c:pt>
                <c:pt idx="3">
                  <c:v>790</c:v>
                </c:pt>
                <c:pt idx="4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2-4D2E-BFF3-9AF043002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1.115736885928393E-2</c:v>
                </c:pt>
                <c:pt idx="1">
                  <c:v>6.3280599500416318E-3</c:v>
                </c:pt>
                <c:pt idx="2">
                  <c:v>4.6294754371357202E-2</c:v>
                </c:pt>
                <c:pt idx="3">
                  <c:v>5.8284762697751874E-3</c:v>
                </c:pt>
                <c:pt idx="4">
                  <c:v>3.3472106577851789E-2</c:v>
                </c:pt>
                <c:pt idx="5">
                  <c:v>3.3472106577851789E-2</c:v>
                </c:pt>
                <c:pt idx="6">
                  <c:v>7.5270607826810984E-2</c:v>
                </c:pt>
                <c:pt idx="7">
                  <c:v>6.6777685262281436E-2</c:v>
                </c:pt>
                <c:pt idx="8">
                  <c:v>1.7818484596169859E-2</c:v>
                </c:pt>
                <c:pt idx="9">
                  <c:v>1.8151540383014156E-2</c:v>
                </c:pt>
                <c:pt idx="10">
                  <c:v>4.1298917568692757E-2</c:v>
                </c:pt>
                <c:pt idx="11">
                  <c:v>2.2814321398834304E-2</c:v>
                </c:pt>
                <c:pt idx="12">
                  <c:v>0.10358034970857619</c:v>
                </c:pt>
                <c:pt idx="13">
                  <c:v>6.7776852622814326E-2</c:v>
                </c:pt>
                <c:pt idx="14">
                  <c:v>5.7452123230641132E-2</c:v>
                </c:pt>
                <c:pt idx="15">
                  <c:v>0.10874271440466278</c:v>
                </c:pt>
                <c:pt idx="16">
                  <c:v>0.19750208159866778</c:v>
                </c:pt>
                <c:pt idx="17">
                  <c:v>2.0815986677768527E-2</c:v>
                </c:pt>
                <c:pt idx="18">
                  <c:v>2.7643630308076601E-2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1-48AD-ADB6-8D79613A34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1-48AD-ADB6-8D79613A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10.64'!$Z$44:$Z$60</c:f>
              <c:numCache>
                <c:formatCode>#,##0</c:formatCode>
                <c:ptCount val="17"/>
                <c:pt idx="0">
                  <c:v>6</c:v>
                </c:pt>
                <c:pt idx="1">
                  <c:v>50</c:v>
                </c:pt>
                <c:pt idx="2">
                  <c:v>140</c:v>
                </c:pt>
                <c:pt idx="3">
                  <c:v>232</c:v>
                </c:pt>
                <c:pt idx="4">
                  <c:v>350</c:v>
                </c:pt>
                <c:pt idx="5">
                  <c:v>322</c:v>
                </c:pt>
                <c:pt idx="6">
                  <c:v>324</c:v>
                </c:pt>
                <c:pt idx="7">
                  <c:v>229</c:v>
                </c:pt>
                <c:pt idx="8">
                  <c:v>271</c:v>
                </c:pt>
                <c:pt idx="9">
                  <c:v>275</c:v>
                </c:pt>
                <c:pt idx="10">
                  <c:v>244</c:v>
                </c:pt>
                <c:pt idx="11">
                  <c:v>221</c:v>
                </c:pt>
                <c:pt idx="12">
                  <c:v>112</c:v>
                </c:pt>
                <c:pt idx="13">
                  <c:v>80</c:v>
                </c:pt>
                <c:pt idx="14">
                  <c:v>38</c:v>
                </c:pt>
                <c:pt idx="15">
                  <c:v>14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3-4138-8B8B-6E021775F43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10.64'!$Z$63:$Z$79</c:f>
              <c:numCache>
                <c:formatCode>#,##0</c:formatCode>
                <c:ptCount val="17"/>
                <c:pt idx="0">
                  <c:v>6</c:v>
                </c:pt>
                <c:pt idx="1">
                  <c:v>49</c:v>
                </c:pt>
                <c:pt idx="2">
                  <c:v>179</c:v>
                </c:pt>
                <c:pt idx="3">
                  <c:v>333</c:v>
                </c:pt>
                <c:pt idx="4">
                  <c:v>352</c:v>
                </c:pt>
                <c:pt idx="5">
                  <c:v>317</c:v>
                </c:pt>
                <c:pt idx="6">
                  <c:v>316</c:v>
                </c:pt>
                <c:pt idx="7">
                  <c:v>250</c:v>
                </c:pt>
                <c:pt idx="8">
                  <c:v>274</c:v>
                </c:pt>
                <c:pt idx="9">
                  <c:v>293</c:v>
                </c:pt>
                <c:pt idx="10">
                  <c:v>263</c:v>
                </c:pt>
                <c:pt idx="11">
                  <c:v>209</c:v>
                </c:pt>
                <c:pt idx="12">
                  <c:v>132</c:v>
                </c:pt>
                <c:pt idx="13">
                  <c:v>60</c:v>
                </c:pt>
                <c:pt idx="14">
                  <c:v>22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3-4138-8B8B-6E021775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10.64'!$Z$83:$Z$90</c:f>
              <c:numCache>
                <c:formatCode>#,##0</c:formatCode>
                <c:ptCount val="8"/>
                <c:pt idx="0">
                  <c:v>324</c:v>
                </c:pt>
                <c:pt idx="1">
                  <c:v>613</c:v>
                </c:pt>
                <c:pt idx="2">
                  <c:v>170</c:v>
                </c:pt>
                <c:pt idx="3">
                  <c:v>125</c:v>
                </c:pt>
                <c:pt idx="4">
                  <c:v>133</c:v>
                </c:pt>
                <c:pt idx="5">
                  <c:v>124</c:v>
                </c:pt>
                <c:pt idx="6">
                  <c:v>46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4-499E-A0B6-2D4B985DDC00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10.64'!$Z$93:$Z$100</c:f>
              <c:numCache>
                <c:formatCode>#,##0</c:formatCode>
                <c:ptCount val="8"/>
                <c:pt idx="0">
                  <c:v>220</c:v>
                </c:pt>
                <c:pt idx="1">
                  <c:v>733</c:v>
                </c:pt>
                <c:pt idx="2">
                  <c:v>38</c:v>
                </c:pt>
                <c:pt idx="3">
                  <c:v>210</c:v>
                </c:pt>
                <c:pt idx="4">
                  <c:v>353</c:v>
                </c:pt>
                <c:pt idx="5">
                  <c:v>165</c:v>
                </c:pt>
                <c:pt idx="6">
                  <c:v>0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4-499E-A0B6-2D4B985D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37</c:v>
                </c:pt>
                <c:pt idx="1">
                  <c:v>30</c:v>
                </c:pt>
                <c:pt idx="2">
                  <c:v>72</c:v>
                </c:pt>
                <c:pt idx="3">
                  <c:v>17</c:v>
                </c:pt>
                <c:pt idx="4">
                  <c:v>9</c:v>
                </c:pt>
                <c:pt idx="5">
                  <c:v>9</c:v>
                </c:pt>
                <c:pt idx="6">
                  <c:v>66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7-49E4-BB2F-E530B0875998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43</c:v>
                </c:pt>
                <c:pt idx="1">
                  <c:v>85</c:v>
                </c:pt>
                <c:pt idx="2">
                  <c:v>16</c:v>
                </c:pt>
                <c:pt idx="3">
                  <c:v>89</c:v>
                </c:pt>
                <c:pt idx="4">
                  <c:v>63</c:v>
                </c:pt>
                <c:pt idx="5">
                  <c:v>41</c:v>
                </c:pt>
                <c:pt idx="6">
                  <c:v>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7-49E4-BB2F-E530B087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10.64'!$V$8:$Z$8</c:f>
              <c:numCache>
                <c:formatCode>#,##0</c:formatCode>
                <c:ptCount val="5"/>
                <c:pt idx="0">
                  <c:v>43200.2</c:v>
                </c:pt>
                <c:pt idx="1">
                  <c:v>45492</c:v>
                </c:pt>
                <c:pt idx="2">
                  <c:v>47935.66</c:v>
                </c:pt>
                <c:pt idx="3">
                  <c:v>46385.11</c:v>
                </c:pt>
                <c:pt idx="4">
                  <c:v>47654.44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C-4873-BB80-22FC85EA5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C-4873-BB80-22FC85EA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10.65'!$U$4:$Y$4</c:f>
              <c:numCache>
                <c:formatCode>#,##0</c:formatCode>
                <c:ptCount val="5"/>
                <c:pt idx="1">
                  <c:v>7333</c:v>
                </c:pt>
                <c:pt idx="2">
                  <c:v>8160</c:v>
                </c:pt>
                <c:pt idx="3">
                  <c:v>9573</c:v>
                </c:pt>
                <c:pt idx="4">
                  <c:v>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5AC-B374-39BD6B32FDEC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10.65'!$U$7:$Y$7</c:f>
              <c:numCache>
                <c:formatCode>#,##0</c:formatCode>
                <c:ptCount val="5"/>
                <c:pt idx="1">
                  <c:v>5005</c:v>
                </c:pt>
                <c:pt idx="2">
                  <c:v>5406</c:v>
                </c:pt>
                <c:pt idx="3">
                  <c:v>6413</c:v>
                </c:pt>
                <c:pt idx="4">
                  <c:v>5921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5AC-B374-39BD6B32FDEC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10.65'!$U$11:$Y$11</c:f>
              <c:numCache>
                <c:formatCode>#,##0</c:formatCode>
                <c:ptCount val="5"/>
                <c:pt idx="1">
                  <c:v>6300</c:v>
                </c:pt>
                <c:pt idx="2">
                  <c:v>6957</c:v>
                </c:pt>
                <c:pt idx="3">
                  <c:v>7911</c:v>
                </c:pt>
                <c:pt idx="4">
                  <c:v>7518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5AC-B374-39BD6B32FDEC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10.65'!$U$12:$Y$12</c:f>
              <c:numCache>
                <c:formatCode>#,##0</c:formatCode>
                <c:ptCount val="5"/>
                <c:pt idx="1">
                  <c:v>1038</c:v>
                </c:pt>
                <c:pt idx="2">
                  <c:v>1203</c:v>
                </c:pt>
                <c:pt idx="3">
                  <c:v>1661</c:v>
                </c:pt>
                <c:pt idx="4">
                  <c:v>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A8-45AC-B374-39BD6B32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0.20502361528553026</c:v>
                </c:pt>
                <c:pt idx="1">
                  <c:v>4.4010304851867755E-3</c:v>
                </c:pt>
                <c:pt idx="2">
                  <c:v>9.4353799914126235E-2</c:v>
                </c:pt>
                <c:pt idx="3">
                  <c:v>5.3671103477887505E-3</c:v>
                </c:pt>
                <c:pt idx="4">
                  <c:v>5.5066552168312584E-2</c:v>
                </c:pt>
                <c:pt idx="5">
                  <c:v>3.3598110777157582E-2</c:v>
                </c:pt>
                <c:pt idx="6">
                  <c:v>7.6320309145556028E-2</c:v>
                </c:pt>
                <c:pt idx="7">
                  <c:v>4.8733361957921856E-2</c:v>
                </c:pt>
                <c:pt idx="8">
                  <c:v>2.6406182911120651E-2</c:v>
                </c:pt>
                <c:pt idx="9">
                  <c:v>2.3615285530270503E-3</c:v>
                </c:pt>
                <c:pt idx="10">
                  <c:v>2.0287677114641477E-2</c:v>
                </c:pt>
                <c:pt idx="11">
                  <c:v>1.2559038213825676E-2</c:v>
                </c:pt>
                <c:pt idx="12">
                  <c:v>2.5225418634607127E-2</c:v>
                </c:pt>
                <c:pt idx="13">
                  <c:v>5.6032632030914555E-2</c:v>
                </c:pt>
                <c:pt idx="14">
                  <c:v>3.5100901674538429E-2</c:v>
                </c:pt>
                <c:pt idx="15">
                  <c:v>5.7964791756118503E-2</c:v>
                </c:pt>
                <c:pt idx="16">
                  <c:v>9.2528982395878062E-2</c:v>
                </c:pt>
                <c:pt idx="17">
                  <c:v>9.0167453842851016E-3</c:v>
                </c:pt>
                <c:pt idx="18">
                  <c:v>2.5762129669386003E-2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0-4863-ABF0-668FA97C58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0-4863-ABF0-668FA97C5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11</c:v>
                </c:pt>
                <c:pt idx="1">
                  <c:v>132</c:v>
                </c:pt>
                <c:pt idx="2">
                  <c:v>285</c:v>
                </c:pt>
                <c:pt idx="3">
                  <c:v>477</c:v>
                </c:pt>
                <c:pt idx="4">
                  <c:v>578</c:v>
                </c:pt>
                <c:pt idx="5">
                  <c:v>400</c:v>
                </c:pt>
                <c:pt idx="6">
                  <c:v>368</c:v>
                </c:pt>
                <c:pt idx="7">
                  <c:v>356</c:v>
                </c:pt>
                <c:pt idx="8">
                  <c:v>394</c:v>
                </c:pt>
                <c:pt idx="9">
                  <c:v>552</c:v>
                </c:pt>
                <c:pt idx="10">
                  <c:v>399</c:v>
                </c:pt>
                <c:pt idx="11">
                  <c:v>350</c:v>
                </c:pt>
                <c:pt idx="12">
                  <c:v>213</c:v>
                </c:pt>
                <c:pt idx="13">
                  <c:v>86</c:v>
                </c:pt>
                <c:pt idx="14">
                  <c:v>44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6CC-B611-ADB5CF6D8BD5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11</c:v>
                </c:pt>
                <c:pt idx="1">
                  <c:v>119</c:v>
                </c:pt>
                <c:pt idx="2">
                  <c:v>312</c:v>
                </c:pt>
                <c:pt idx="3">
                  <c:v>380</c:v>
                </c:pt>
                <c:pt idx="4">
                  <c:v>413</c:v>
                </c:pt>
                <c:pt idx="5">
                  <c:v>287</c:v>
                </c:pt>
                <c:pt idx="6">
                  <c:v>349</c:v>
                </c:pt>
                <c:pt idx="7">
                  <c:v>406</c:v>
                </c:pt>
                <c:pt idx="8">
                  <c:v>463</c:v>
                </c:pt>
                <c:pt idx="9">
                  <c:v>436</c:v>
                </c:pt>
                <c:pt idx="10">
                  <c:v>406</c:v>
                </c:pt>
                <c:pt idx="11">
                  <c:v>291</c:v>
                </c:pt>
                <c:pt idx="12">
                  <c:v>161</c:v>
                </c:pt>
                <c:pt idx="13">
                  <c:v>71</c:v>
                </c:pt>
                <c:pt idx="14">
                  <c:v>39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1-46CC-B611-ADB5CF6D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228</c:v>
                </c:pt>
                <c:pt idx="1">
                  <c:v>147</c:v>
                </c:pt>
                <c:pt idx="2">
                  <c:v>586</c:v>
                </c:pt>
                <c:pt idx="3">
                  <c:v>120</c:v>
                </c:pt>
                <c:pt idx="4">
                  <c:v>46</c:v>
                </c:pt>
                <c:pt idx="5">
                  <c:v>124</c:v>
                </c:pt>
                <c:pt idx="6">
                  <c:v>364</c:v>
                </c:pt>
                <c:pt idx="7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8-4AEB-85AD-4A02B2DFB0EE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171</c:v>
                </c:pt>
                <c:pt idx="1">
                  <c:v>394</c:v>
                </c:pt>
                <c:pt idx="2">
                  <c:v>112</c:v>
                </c:pt>
                <c:pt idx="3">
                  <c:v>513</c:v>
                </c:pt>
                <c:pt idx="4">
                  <c:v>381</c:v>
                </c:pt>
                <c:pt idx="5">
                  <c:v>277</c:v>
                </c:pt>
                <c:pt idx="6">
                  <c:v>28</c:v>
                </c:pt>
                <c:pt idx="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8-4AEB-85AD-4A02B2DFB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10.65'!$U$8:$Y$8</c:f>
              <c:numCache>
                <c:formatCode>#,##0</c:formatCode>
                <c:ptCount val="5"/>
                <c:pt idx="1">
                  <c:v>31053</c:v>
                </c:pt>
                <c:pt idx="2">
                  <c:v>31004.06</c:v>
                </c:pt>
                <c:pt idx="3">
                  <c:v>32584</c:v>
                </c:pt>
                <c:pt idx="4">
                  <c:v>33801.370000000003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6-4FF9-9675-5302FC4911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6-4FF9-9675-5302FC49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10.65'!$V$4:$Z$4</c:f>
              <c:numCache>
                <c:formatCode>#,##0</c:formatCode>
                <c:ptCount val="5"/>
                <c:pt idx="0">
                  <c:v>7333</c:v>
                </c:pt>
                <c:pt idx="1">
                  <c:v>8160</c:v>
                </c:pt>
                <c:pt idx="2">
                  <c:v>9573</c:v>
                </c:pt>
                <c:pt idx="3">
                  <c:v>8868</c:v>
                </c:pt>
                <c:pt idx="4">
                  <c:v>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9-4D9B-9957-C00F0866BC0A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10.65'!$V$7:$Z$7</c:f>
              <c:numCache>
                <c:formatCode>#,##0</c:formatCode>
                <c:ptCount val="5"/>
                <c:pt idx="0">
                  <c:v>5005</c:v>
                </c:pt>
                <c:pt idx="1">
                  <c:v>5406</c:v>
                </c:pt>
                <c:pt idx="2">
                  <c:v>6413</c:v>
                </c:pt>
                <c:pt idx="3">
                  <c:v>5921</c:v>
                </c:pt>
                <c:pt idx="4">
                  <c:v>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9-4D9B-9957-C00F0866BC0A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10.65'!$V$11:$Z$11</c:f>
              <c:numCache>
                <c:formatCode>#,##0</c:formatCode>
                <c:ptCount val="5"/>
                <c:pt idx="0">
                  <c:v>6300</c:v>
                </c:pt>
                <c:pt idx="1">
                  <c:v>6957</c:v>
                </c:pt>
                <c:pt idx="2">
                  <c:v>7911</c:v>
                </c:pt>
                <c:pt idx="3">
                  <c:v>7518</c:v>
                </c:pt>
                <c:pt idx="4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9-4D9B-9957-C00F0866BC0A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10.65'!$V$12:$Z$12</c:f>
              <c:numCache>
                <c:formatCode>#,##0</c:formatCode>
                <c:ptCount val="5"/>
                <c:pt idx="0">
                  <c:v>1038</c:v>
                </c:pt>
                <c:pt idx="1">
                  <c:v>1203</c:v>
                </c:pt>
                <c:pt idx="2">
                  <c:v>1661</c:v>
                </c:pt>
                <c:pt idx="3">
                  <c:v>1351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9-4D9B-9957-C00F0866B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0.20502361528553026</c:v>
                </c:pt>
                <c:pt idx="1">
                  <c:v>4.4010304851867755E-3</c:v>
                </c:pt>
                <c:pt idx="2">
                  <c:v>9.4353799914126235E-2</c:v>
                </c:pt>
                <c:pt idx="3">
                  <c:v>5.3671103477887505E-3</c:v>
                </c:pt>
                <c:pt idx="4">
                  <c:v>5.5066552168312584E-2</c:v>
                </c:pt>
                <c:pt idx="5">
                  <c:v>3.3598110777157582E-2</c:v>
                </c:pt>
                <c:pt idx="6">
                  <c:v>7.6320309145556028E-2</c:v>
                </c:pt>
                <c:pt idx="7">
                  <c:v>4.8733361957921856E-2</c:v>
                </c:pt>
                <c:pt idx="8">
                  <c:v>2.6406182911120651E-2</c:v>
                </c:pt>
                <c:pt idx="9">
                  <c:v>2.3615285530270503E-3</c:v>
                </c:pt>
                <c:pt idx="10">
                  <c:v>2.0287677114641477E-2</c:v>
                </c:pt>
                <c:pt idx="11">
                  <c:v>1.2559038213825676E-2</c:v>
                </c:pt>
                <c:pt idx="12">
                  <c:v>2.5225418634607127E-2</c:v>
                </c:pt>
                <c:pt idx="13">
                  <c:v>5.6032632030914555E-2</c:v>
                </c:pt>
                <c:pt idx="14">
                  <c:v>3.5100901674538429E-2</c:v>
                </c:pt>
                <c:pt idx="15">
                  <c:v>5.7964791756118503E-2</c:v>
                </c:pt>
                <c:pt idx="16">
                  <c:v>9.2528982395878062E-2</c:v>
                </c:pt>
                <c:pt idx="17">
                  <c:v>9.0167453842851016E-3</c:v>
                </c:pt>
                <c:pt idx="18">
                  <c:v>2.5762129669386003E-2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6-45BA-B1CA-760BD20F8C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6-45BA-B1CA-760BD20F8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10.65'!$Z$44:$Z$60</c:f>
              <c:numCache>
                <c:formatCode>#,##0</c:formatCode>
                <c:ptCount val="17"/>
                <c:pt idx="0">
                  <c:v>15</c:v>
                </c:pt>
                <c:pt idx="1">
                  <c:v>137</c:v>
                </c:pt>
                <c:pt idx="2">
                  <c:v>316</c:v>
                </c:pt>
                <c:pt idx="3">
                  <c:v>410</c:v>
                </c:pt>
                <c:pt idx="4">
                  <c:v>527</c:v>
                </c:pt>
                <c:pt idx="5">
                  <c:v>374</c:v>
                </c:pt>
                <c:pt idx="6">
                  <c:v>406</c:v>
                </c:pt>
                <c:pt idx="7">
                  <c:v>386</c:v>
                </c:pt>
                <c:pt idx="8">
                  <c:v>423</c:v>
                </c:pt>
                <c:pt idx="9">
                  <c:v>527</c:v>
                </c:pt>
                <c:pt idx="10">
                  <c:v>506</c:v>
                </c:pt>
                <c:pt idx="11">
                  <c:v>397</c:v>
                </c:pt>
                <c:pt idx="12">
                  <c:v>260</c:v>
                </c:pt>
                <c:pt idx="13">
                  <c:v>142</c:v>
                </c:pt>
                <c:pt idx="14">
                  <c:v>57</c:v>
                </c:pt>
                <c:pt idx="15">
                  <c:v>31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C-4F16-9994-E62F4D16807A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10.65'!$Z$63:$Z$79</c:f>
              <c:numCache>
                <c:formatCode>#,##0</c:formatCode>
                <c:ptCount val="17"/>
                <c:pt idx="0">
                  <c:v>8</c:v>
                </c:pt>
                <c:pt idx="1">
                  <c:v>118</c:v>
                </c:pt>
                <c:pt idx="2">
                  <c:v>300</c:v>
                </c:pt>
                <c:pt idx="3">
                  <c:v>333</c:v>
                </c:pt>
                <c:pt idx="4">
                  <c:v>412</c:v>
                </c:pt>
                <c:pt idx="5">
                  <c:v>338</c:v>
                </c:pt>
                <c:pt idx="6">
                  <c:v>323</c:v>
                </c:pt>
                <c:pt idx="7">
                  <c:v>426</c:v>
                </c:pt>
                <c:pt idx="8">
                  <c:v>441</c:v>
                </c:pt>
                <c:pt idx="9">
                  <c:v>473</c:v>
                </c:pt>
                <c:pt idx="10">
                  <c:v>468</c:v>
                </c:pt>
                <c:pt idx="11">
                  <c:v>349</c:v>
                </c:pt>
                <c:pt idx="12">
                  <c:v>201</c:v>
                </c:pt>
                <c:pt idx="13">
                  <c:v>101</c:v>
                </c:pt>
                <c:pt idx="14">
                  <c:v>42</c:v>
                </c:pt>
                <c:pt idx="15">
                  <c:v>23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C-4F16-9994-E62F4D16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10.65'!$Z$83:$Z$90</c:f>
              <c:numCache>
                <c:formatCode>#,##0</c:formatCode>
                <c:ptCount val="8"/>
                <c:pt idx="0">
                  <c:v>263</c:v>
                </c:pt>
                <c:pt idx="1">
                  <c:v>155</c:v>
                </c:pt>
                <c:pt idx="2">
                  <c:v>579</c:v>
                </c:pt>
                <c:pt idx="3">
                  <c:v>130</c:v>
                </c:pt>
                <c:pt idx="4">
                  <c:v>44</c:v>
                </c:pt>
                <c:pt idx="5">
                  <c:v>134</c:v>
                </c:pt>
                <c:pt idx="6">
                  <c:v>366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CA2-BBAC-821DF37DE478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10.65'!$Z$93:$Z$100</c:f>
              <c:numCache>
                <c:formatCode>#,##0</c:formatCode>
                <c:ptCount val="8"/>
                <c:pt idx="0">
                  <c:v>166</c:v>
                </c:pt>
                <c:pt idx="1">
                  <c:v>425</c:v>
                </c:pt>
                <c:pt idx="2">
                  <c:v>110</c:v>
                </c:pt>
                <c:pt idx="3">
                  <c:v>541</c:v>
                </c:pt>
                <c:pt idx="4">
                  <c:v>380</c:v>
                </c:pt>
                <c:pt idx="5">
                  <c:v>290</c:v>
                </c:pt>
                <c:pt idx="6">
                  <c:v>29</c:v>
                </c:pt>
                <c:pt idx="7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B-4CA2-BBAC-821DF37D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10.7'!$U$8:$Y$8</c:f>
              <c:numCache>
                <c:formatCode>#,##0</c:formatCode>
                <c:ptCount val="5"/>
                <c:pt idx="1">
                  <c:v>32322.21</c:v>
                </c:pt>
                <c:pt idx="2">
                  <c:v>33261.5</c:v>
                </c:pt>
                <c:pt idx="3">
                  <c:v>35774.35</c:v>
                </c:pt>
                <c:pt idx="4">
                  <c:v>33956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D-4252-8EE6-D19C20642D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D-4252-8EE6-D19C2064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10.65'!$V$8:$Z$8</c:f>
              <c:numCache>
                <c:formatCode>#,##0</c:formatCode>
                <c:ptCount val="5"/>
                <c:pt idx="0">
                  <c:v>31053</c:v>
                </c:pt>
                <c:pt idx="1">
                  <c:v>31004.06</c:v>
                </c:pt>
                <c:pt idx="2">
                  <c:v>32584</c:v>
                </c:pt>
                <c:pt idx="3">
                  <c:v>33801.370000000003</c:v>
                </c:pt>
                <c:pt idx="4">
                  <c:v>35012.04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A-405E-81E4-EB74BBCDEC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A-405E-81E4-EB74BBCD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10.66'!$U$4:$Y$4</c:f>
              <c:numCache>
                <c:formatCode>#,##0</c:formatCode>
                <c:ptCount val="5"/>
                <c:pt idx="1">
                  <c:v>44815</c:v>
                </c:pt>
                <c:pt idx="2">
                  <c:v>46338</c:v>
                </c:pt>
                <c:pt idx="3">
                  <c:v>48507</c:v>
                </c:pt>
                <c:pt idx="4">
                  <c:v>50711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BF8-B566-F7CA1378C6C1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10.66'!$U$7:$Y$7</c:f>
              <c:numCache>
                <c:formatCode>#,##0</c:formatCode>
                <c:ptCount val="5"/>
                <c:pt idx="1">
                  <c:v>32148</c:v>
                </c:pt>
                <c:pt idx="2">
                  <c:v>32501</c:v>
                </c:pt>
                <c:pt idx="3">
                  <c:v>33618</c:v>
                </c:pt>
                <c:pt idx="4">
                  <c:v>34810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BF8-B566-F7CA1378C6C1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10.66'!$U$11:$Y$11</c:f>
              <c:numCache>
                <c:formatCode>#,##0</c:formatCode>
                <c:ptCount val="5"/>
                <c:pt idx="1">
                  <c:v>40421</c:v>
                </c:pt>
                <c:pt idx="2">
                  <c:v>41748</c:v>
                </c:pt>
                <c:pt idx="3">
                  <c:v>43521</c:v>
                </c:pt>
                <c:pt idx="4">
                  <c:v>45352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BF8-B566-F7CA1378C6C1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10.66'!$U$12:$Y$12</c:f>
              <c:numCache>
                <c:formatCode>#,##0</c:formatCode>
                <c:ptCount val="5"/>
                <c:pt idx="1">
                  <c:v>4394</c:v>
                </c:pt>
                <c:pt idx="2">
                  <c:v>4590</c:v>
                </c:pt>
                <c:pt idx="3">
                  <c:v>4987</c:v>
                </c:pt>
                <c:pt idx="4">
                  <c:v>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9-4BF8-B566-F7CA1378C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6.0651571164510162E-3</c:v>
                </c:pt>
                <c:pt idx="1">
                  <c:v>6.1421749845964263E-3</c:v>
                </c:pt>
                <c:pt idx="2">
                  <c:v>4.7866605052372148E-2</c:v>
                </c:pt>
                <c:pt idx="3">
                  <c:v>5.564540973505853E-3</c:v>
                </c:pt>
                <c:pt idx="4">
                  <c:v>5.1794516327788045E-2</c:v>
                </c:pt>
                <c:pt idx="5">
                  <c:v>3.1827634011090573E-2</c:v>
                </c:pt>
                <c:pt idx="6">
                  <c:v>8.8300985828712264E-2</c:v>
                </c:pt>
                <c:pt idx="7">
                  <c:v>9.3538200862600118E-2</c:v>
                </c:pt>
                <c:pt idx="8">
                  <c:v>4.4362292051756007E-2</c:v>
                </c:pt>
                <c:pt idx="9">
                  <c:v>1.4594886013555144E-2</c:v>
                </c:pt>
                <c:pt idx="10">
                  <c:v>3.6833795440542202E-2</c:v>
                </c:pt>
                <c:pt idx="11">
                  <c:v>1.6385551447935923E-2</c:v>
                </c:pt>
                <c:pt idx="12">
                  <c:v>7.4052680221811454E-2</c:v>
                </c:pt>
                <c:pt idx="13">
                  <c:v>0.10932686383240912</c:v>
                </c:pt>
                <c:pt idx="14">
                  <c:v>5.7821164510166362E-2</c:v>
                </c:pt>
                <c:pt idx="15">
                  <c:v>8.3583641404805911E-2</c:v>
                </c:pt>
                <c:pt idx="16">
                  <c:v>0.14452402957486138</c:v>
                </c:pt>
                <c:pt idx="17">
                  <c:v>2.3837030191004312E-2</c:v>
                </c:pt>
                <c:pt idx="18">
                  <c:v>3.6776032039433151E-2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C41-BEF0-CAFA4B4D6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C41-BEF0-CAFA4B4D6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11</c:v>
                </c:pt>
                <c:pt idx="1">
                  <c:v>266</c:v>
                </c:pt>
                <c:pt idx="2">
                  <c:v>1206</c:v>
                </c:pt>
                <c:pt idx="3">
                  <c:v>2713</c:v>
                </c:pt>
                <c:pt idx="4">
                  <c:v>4124</c:v>
                </c:pt>
                <c:pt idx="5">
                  <c:v>3875</c:v>
                </c:pt>
                <c:pt idx="6">
                  <c:v>3185</c:v>
                </c:pt>
                <c:pt idx="7">
                  <c:v>2357</c:v>
                </c:pt>
                <c:pt idx="8">
                  <c:v>2144</c:v>
                </c:pt>
                <c:pt idx="9">
                  <c:v>1893</c:v>
                </c:pt>
                <c:pt idx="10">
                  <c:v>1683</c:v>
                </c:pt>
                <c:pt idx="11">
                  <c:v>1159</c:v>
                </c:pt>
                <c:pt idx="12">
                  <c:v>604</c:v>
                </c:pt>
                <c:pt idx="13">
                  <c:v>231</c:v>
                </c:pt>
                <c:pt idx="14">
                  <c:v>102</c:v>
                </c:pt>
                <c:pt idx="15">
                  <c:v>59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CE2-A3A9-90431AF1CF98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13</c:v>
                </c:pt>
                <c:pt idx="1">
                  <c:v>369</c:v>
                </c:pt>
                <c:pt idx="2">
                  <c:v>1453</c:v>
                </c:pt>
                <c:pt idx="3">
                  <c:v>3013</c:v>
                </c:pt>
                <c:pt idx="4">
                  <c:v>3947</c:v>
                </c:pt>
                <c:pt idx="5">
                  <c:v>3407</c:v>
                </c:pt>
                <c:pt idx="6">
                  <c:v>2678</c:v>
                </c:pt>
                <c:pt idx="7">
                  <c:v>2164</c:v>
                </c:pt>
                <c:pt idx="8">
                  <c:v>2242</c:v>
                </c:pt>
                <c:pt idx="9">
                  <c:v>1867</c:v>
                </c:pt>
                <c:pt idx="10">
                  <c:v>1760</c:v>
                </c:pt>
                <c:pt idx="11">
                  <c:v>1161</c:v>
                </c:pt>
                <c:pt idx="12">
                  <c:v>562</c:v>
                </c:pt>
                <c:pt idx="13">
                  <c:v>206</c:v>
                </c:pt>
                <c:pt idx="14">
                  <c:v>73</c:v>
                </c:pt>
                <c:pt idx="15">
                  <c:v>58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1-4CE2-A3A9-90431AF1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1995</c:v>
                </c:pt>
                <c:pt idx="1">
                  <c:v>3207</c:v>
                </c:pt>
                <c:pt idx="2">
                  <c:v>2550</c:v>
                </c:pt>
                <c:pt idx="3">
                  <c:v>1487</c:v>
                </c:pt>
                <c:pt idx="4">
                  <c:v>1176</c:v>
                </c:pt>
                <c:pt idx="5">
                  <c:v>1185</c:v>
                </c:pt>
                <c:pt idx="6">
                  <c:v>1019</c:v>
                </c:pt>
                <c:pt idx="7">
                  <c:v>1950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1BE-8243-D610C1C0A142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1475</c:v>
                </c:pt>
                <c:pt idx="1">
                  <c:v>4112</c:v>
                </c:pt>
                <c:pt idx="2">
                  <c:v>561</c:v>
                </c:pt>
                <c:pt idx="3">
                  <c:v>2775</c:v>
                </c:pt>
                <c:pt idx="4">
                  <c:v>3201</c:v>
                </c:pt>
                <c:pt idx="5">
                  <c:v>1655</c:v>
                </c:pt>
                <c:pt idx="6">
                  <c:v>102</c:v>
                </c:pt>
                <c:pt idx="7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1BE-8243-D610C1C0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10.66'!$U$8:$Y$8</c:f>
              <c:numCache>
                <c:formatCode>#,##0</c:formatCode>
                <c:ptCount val="5"/>
                <c:pt idx="1">
                  <c:v>39737</c:v>
                </c:pt>
                <c:pt idx="2">
                  <c:v>40104</c:v>
                </c:pt>
                <c:pt idx="3">
                  <c:v>41895</c:v>
                </c:pt>
                <c:pt idx="4">
                  <c:v>42458.63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5-404D-BCCB-F845CEE8BA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5-404D-BCCB-F845CEE8B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10.66'!$V$4:$Z$4</c:f>
              <c:numCache>
                <c:formatCode>#,##0</c:formatCode>
                <c:ptCount val="5"/>
                <c:pt idx="0">
                  <c:v>44815</c:v>
                </c:pt>
                <c:pt idx="1">
                  <c:v>46338</c:v>
                </c:pt>
                <c:pt idx="2">
                  <c:v>48507</c:v>
                </c:pt>
                <c:pt idx="3">
                  <c:v>50711</c:v>
                </c:pt>
                <c:pt idx="4">
                  <c:v>51935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6-4A47-A73D-E4315E044DDE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10.66'!$V$7:$Z$7</c:f>
              <c:numCache>
                <c:formatCode>#,##0</c:formatCode>
                <c:ptCount val="5"/>
                <c:pt idx="0">
                  <c:v>32148</c:v>
                </c:pt>
                <c:pt idx="1">
                  <c:v>32501</c:v>
                </c:pt>
                <c:pt idx="2">
                  <c:v>33618</c:v>
                </c:pt>
                <c:pt idx="3">
                  <c:v>34810</c:v>
                </c:pt>
                <c:pt idx="4">
                  <c:v>35747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6-4A47-A73D-E4315E044DDE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10.66'!$V$11:$Z$11</c:f>
              <c:numCache>
                <c:formatCode>#,##0</c:formatCode>
                <c:ptCount val="5"/>
                <c:pt idx="0">
                  <c:v>40421</c:v>
                </c:pt>
                <c:pt idx="1">
                  <c:v>41748</c:v>
                </c:pt>
                <c:pt idx="2">
                  <c:v>43521</c:v>
                </c:pt>
                <c:pt idx="3">
                  <c:v>45352</c:v>
                </c:pt>
                <c:pt idx="4">
                  <c:v>46251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6-4A47-A73D-E4315E044DDE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10.66'!$V$12:$Z$12</c:f>
              <c:numCache>
                <c:formatCode>#,##0</c:formatCode>
                <c:ptCount val="5"/>
                <c:pt idx="0">
                  <c:v>4394</c:v>
                </c:pt>
                <c:pt idx="1">
                  <c:v>4590</c:v>
                </c:pt>
                <c:pt idx="2">
                  <c:v>4987</c:v>
                </c:pt>
                <c:pt idx="3">
                  <c:v>5363</c:v>
                </c:pt>
                <c:pt idx="4">
                  <c:v>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6-4A47-A73D-E4315E04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6.0651571164510162E-3</c:v>
                </c:pt>
                <c:pt idx="1">
                  <c:v>6.1421749845964263E-3</c:v>
                </c:pt>
                <c:pt idx="2">
                  <c:v>4.7866605052372148E-2</c:v>
                </c:pt>
                <c:pt idx="3">
                  <c:v>5.564540973505853E-3</c:v>
                </c:pt>
                <c:pt idx="4">
                  <c:v>5.1794516327788045E-2</c:v>
                </c:pt>
                <c:pt idx="5">
                  <c:v>3.1827634011090573E-2</c:v>
                </c:pt>
                <c:pt idx="6">
                  <c:v>8.8300985828712264E-2</c:v>
                </c:pt>
                <c:pt idx="7">
                  <c:v>9.3538200862600118E-2</c:v>
                </c:pt>
                <c:pt idx="8">
                  <c:v>4.4362292051756007E-2</c:v>
                </c:pt>
                <c:pt idx="9">
                  <c:v>1.4594886013555144E-2</c:v>
                </c:pt>
                <c:pt idx="10">
                  <c:v>3.6833795440542202E-2</c:v>
                </c:pt>
                <c:pt idx="11">
                  <c:v>1.6385551447935923E-2</c:v>
                </c:pt>
                <c:pt idx="12">
                  <c:v>7.4052680221811454E-2</c:v>
                </c:pt>
                <c:pt idx="13">
                  <c:v>0.10932686383240912</c:v>
                </c:pt>
                <c:pt idx="14">
                  <c:v>5.7821164510166362E-2</c:v>
                </c:pt>
                <c:pt idx="15">
                  <c:v>8.3583641404805911E-2</c:v>
                </c:pt>
                <c:pt idx="16">
                  <c:v>0.14452402957486138</c:v>
                </c:pt>
                <c:pt idx="17">
                  <c:v>2.3837030191004312E-2</c:v>
                </c:pt>
                <c:pt idx="18">
                  <c:v>3.6776032039433151E-2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F28-AD73-9A3207CE53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B-4F28-AD73-9A3207CE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10.66'!$Z$44:$Z$60</c:f>
              <c:numCache>
                <c:formatCode>#,##0</c:formatCode>
                <c:ptCount val="17"/>
                <c:pt idx="0">
                  <c:v>5</c:v>
                </c:pt>
                <c:pt idx="1">
                  <c:v>300</c:v>
                </c:pt>
                <c:pt idx="2">
                  <c:v>1114</c:v>
                </c:pt>
                <c:pt idx="3">
                  <c:v>2695</c:v>
                </c:pt>
                <c:pt idx="4">
                  <c:v>4270</c:v>
                </c:pt>
                <c:pt idx="5">
                  <c:v>4071</c:v>
                </c:pt>
                <c:pt idx="6">
                  <c:v>3387</c:v>
                </c:pt>
                <c:pt idx="7">
                  <c:v>2387</c:v>
                </c:pt>
                <c:pt idx="8">
                  <c:v>2152</c:v>
                </c:pt>
                <c:pt idx="9">
                  <c:v>1915</c:v>
                </c:pt>
                <c:pt idx="10">
                  <c:v>1697</c:v>
                </c:pt>
                <c:pt idx="11">
                  <c:v>1235</c:v>
                </c:pt>
                <c:pt idx="12">
                  <c:v>609</c:v>
                </c:pt>
                <c:pt idx="13">
                  <c:v>219</c:v>
                </c:pt>
                <c:pt idx="14">
                  <c:v>97</c:v>
                </c:pt>
                <c:pt idx="15">
                  <c:v>59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7-420F-AAF0-B97F3E47E675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10.66'!$Z$63:$Z$79</c:f>
              <c:numCache>
                <c:formatCode>#,##0</c:formatCode>
                <c:ptCount val="17"/>
                <c:pt idx="0">
                  <c:v>18</c:v>
                </c:pt>
                <c:pt idx="1">
                  <c:v>389</c:v>
                </c:pt>
                <c:pt idx="2">
                  <c:v>1197</c:v>
                </c:pt>
                <c:pt idx="3">
                  <c:v>3194</c:v>
                </c:pt>
                <c:pt idx="4">
                  <c:v>4363</c:v>
                </c:pt>
                <c:pt idx="5">
                  <c:v>3591</c:v>
                </c:pt>
                <c:pt idx="6">
                  <c:v>2836</c:v>
                </c:pt>
                <c:pt idx="7">
                  <c:v>2183</c:v>
                </c:pt>
                <c:pt idx="8">
                  <c:v>2181</c:v>
                </c:pt>
                <c:pt idx="9">
                  <c:v>1881</c:v>
                </c:pt>
                <c:pt idx="10">
                  <c:v>1695</c:v>
                </c:pt>
                <c:pt idx="11">
                  <c:v>1170</c:v>
                </c:pt>
                <c:pt idx="12">
                  <c:v>598</c:v>
                </c:pt>
                <c:pt idx="13">
                  <c:v>203</c:v>
                </c:pt>
                <c:pt idx="14">
                  <c:v>74</c:v>
                </c:pt>
                <c:pt idx="15">
                  <c:v>44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7-420F-AAF0-B97F3E47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10.66'!$Z$83:$Z$90</c:f>
              <c:numCache>
                <c:formatCode>#,##0</c:formatCode>
                <c:ptCount val="8"/>
                <c:pt idx="0">
                  <c:v>2080</c:v>
                </c:pt>
                <c:pt idx="1">
                  <c:v>3402</c:v>
                </c:pt>
                <c:pt idx="2">
                  <c:v>2533</c:v>
                </c:pt>
                <c:pt idx="3">
                  <c:v>1571</c:v>
                </c:pt>
                <c:pt idx="4">
                  <c:v>1191</c:v>
                </c:pt>
                <c:pt idx="5">
                  <c:v>1151</c:v>
                </c:pt>
                <c:pt idx="6">
                  <c:v>1018</c:v>
                </c:pt>
                <c:pt idx="7">
                  <c:v>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6D2-BA1C-382A7E5CAB9C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10.66'!$Z$93:$Z$100</c:f>
              <c:numCache>
                <c:formatCode>#,##0</c:formatCode>
                <c:ptCount val="8"/>
                <c:pt idx="0">
                  <c:v>1557</c:v>
                </c:pt>
                <c:pt idx="1">
                  <c:v>4351</c:v>
                </c:pt>
                <c:pt idx="2">
                  <c:v>584</c:v>
                </c:pt>
                <c:pt idx="3">
                  <c:v>2852</c:v>
                </c:pt>
                <c:pt idx="4">
                  <c:v>3194</c:v>
                </c:pt>
                <c:pt idx="5">
                  <c:v>1609</c:v>
                </c:pt>
                <c:pt idx="6">
                  <c:v>109</c:v>
                </c:pt>
                <c:pt idx="7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6D2-BA1C-382A7E5C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10.7'!$V$4:$Z$4</c:f>
              <c:numCache>
                <c:formatCode>#,##0</c:formatCode>
                <c:ptCount val="5"/>
                <c:pt idx="0">
                  <c:v>1153</c:v>
                </c:pt>
                <c:pt idx="1">
                  <c:v>1290</c:v>
                </c:pt>
                <c:pt idx="2">
                  <c:v>1527</c:v>
                </c:pt>
                <c:pt idx="3">
                  <c:v>1457</c:v>
                </c:pt>
                <c:pt idx="4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A-421C-8836-D9FB1E5BB9E8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10.7'!$V$7:$Z$7</c:f>
              <c:numCache>
                <c:formatCode>#,##0</c:formatCode>
                <c:ptCount val="5"/>
                <c:pt idx="0">
                  <c:v>870</c:v>
                </c:pt>
                <c:pt idx="1">
                  <c:v>936</c:v>
                </c:pt>
                <c:pt idx="2">
                  <c:v>1088</c:v>
                </c:pt>
                <c:pt idx="3">
                  <c:v>1046</c:v>
                </c:pt>
                <c:pt idx="4">
                  <c:v>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A-421C-8836-D9FB1E5BB9E8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10.7'!$V$11:$Z$11</c:f>
              <c:numCache>
                <c:formatCode>#,##0</c:formatCode>
                <c:ptCount val="5"/>
                <c:pt idx="0">
                  <c:v>868</c:v>
                </c:pt>
                <c:pt idx="1">
                  <c:v>954</c:v>
                </c:pt>
                <c:pt idx="2">
                  <c:v>1132</c:v>
                </c:pt>
                <c:pt idx="3">
                  <c:v>1094</c:v>
                </c:pt>
                <c:pt idx="4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A-421C-8836-D9FB1E5BB9E8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10.7'!$V$12:$Z$12</c:f>
              <c:numCache>
                <c:formatCode>#,##0</c:formatCode>
                <c:ptCount val="5"/>
                <c:pt idx="0">
                  <c:v>280</c:v>
                </c:pt>
                <c:pt idx="1">
                  <c:v>336</c:v>
                </c:pt>
                <c:pt idx="2">
                  <c:v>391</c:v>
                </c:pt>
                <c:pt idx="3">
                  <c:v>361</c:v>
                </c:pt>
                <c:pt idx="4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A-421C-8836-D9FB1E5BB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10.66'!$V$8:$Z$8</c:f>
              <c:numCache>
                <c:formatCode>#,##0</c:formatCode>
                <c:ptCount val="5"/>
                <c:pt idx="0">
                  <c:v>39737</c:v>
                </c:pt>
                <c:pt idx="1">
                  <c:v>40104</c:v>
                </c:pt>
                <c:pt idx="2">
                  <c:v>41895</c:v>
                </c:pt>
                <c:pt idx="3">
                  <c:v>42458.63</c:v>
                </c:pt>
                <c:pt idx="4">
                  <c:v>41960.91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B-4128-898C-F941D91249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B-4128-898C-F941D912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10.67'!$U$4:$Y$4</c:f>
              <c:numCache>
                <c:formatCode>#,##0</c:formatCode>
                <c:ptCount val="5"/>
                <c:pt idx="1">
                  <c:v>12598</c:v>
                </c:pt>
                <c:pt idx="2">
                  <c:v>12569</c:v>
                </c:pt>
                <c:pt idx="3">
                  <c:v>13426</c:v>
                </c:pt>
                <c:pt idx="4">
                  <c:v>13769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8-4479-9E34-7C1DCA4EE148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10.67'!$U$7:$Y$7</c:f>
              <c:numCache>
                <c:formatCode>#,##0</c:formatCode>
                <c:ptCount val="5"/>
                <c:pt idx="1">
                  <c:v>10015</c:v>
                </c:pt>
                <c:pt idx="2">
                  <c:v>9743</c:v>
                </c:pt>
                <c:pt idx="3">
                  <c:v>10072</c:v>
                </c:pt>
                <c:pt idx="4">
                  <c:v>10263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8-4479-9E34-7C1DCA4EE148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10.67'!$U$11:$Y$11</c:f>
              <c:numCache>
                <c:formatCode>#,##0</c:formatCode>
                <c:ptCount val="5"/>
                <c:pt idx="1">
                  <c:v>11952</c:v>
                </c:pt>
                <c:pt idx="2">
                  <c:v>11873</c:v>
                </c:pt>
                <c:pt idx="3">
                  <c:v>12755</c:v>
                </c:pt>
                <c:pt idx="4">
                  <c:v>13098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8-4479-9E34-7C1DCA4EE148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10.67'!$U$12:$Y$12</c:f>
              <c:numCache>
                <c:formatCode>#,##0</c:formatCode>
                <c:ptCount val="5"/>
                <c:pt idx="1">
                  <c:v>645</c:v>
                </c:pt>
                <c:pt idx="2">
                  <c:v>696</c:v>
                </c:pt>
                <c:pt idx="3">
                  <c:v>670</c:v>
                </c:pt>
                <c:pt idx="4">
                  <c:v>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8-4479-9E34-7C1DCA4EE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6.6561962456061627E-3</c:v>
                </c:pt>
                <c:pt idx="1">
                  <c:v>7.7780270735173129E-2</c:v>
                </c:pt>
                <c:pt idx="2">
                  <c:v>8.9372522623588357E-2</c:v>
                </c:pt>
                <c:pt idx="3">
                  <c:v>1.9370278961932542E-2</c:v>
                </c:pt>
                <c:pt idx="4">
                  <c:v>7.6060130132376044E-2</c:v>
                </c:pt>
                <c:pt idx="5">
                  <c:v>2.1987884227058559E-2</c:v>
                </c:pt>
                <c:pt idx="6">
                  <c:v>0.1054520978236482</c:v>
                </c:pt>
                <c:pt idx="7">
                  <c:v>6.865604666816244E-2</c:v>
                </c:pt>
                <c:pt idx="8">
                  <c:v>3.9413656420611773E-2</c:v>
                </c:pt>
                <c:pt idx="9">
                  <c:v>2.6923939869867622E-3</c:v>
                </c:pt>
                <c:pt idx="10">
                  <c:v>2.3109715054969712E-2</c:v>
                </c:pt>
                <c:pt idx="11">
                  <c:v>1.6154363921920576E-2</c:v>
                </c:pt>
                <c:pt idx="12">
                  <c:v>3.5075910552688654E-2</c:v>
                </c:pt>
                <c:pt idx="13">
                  <c:v>0.10350759105526887</c:v>
                </c:pt>
                <c:pt idx="14">
                  <c:v>4.2629571460623739E-2</c:v>
                </c:pt>
                <c:pt idx="15">
                  <c:v>8.1444918106349559E-2</c:v>
                </c:pt>
                <c:pt idx="16">
                  <c:v>0.12811308054745343</c:v>
                </c:pt>
                <c:pt idx="17">
                  <c:v>3.5150699274549397E-3</c:v>
                </c:pt>
                <c:pt idx="18">
                  <c:v>3.6870839877346497E-2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B-40B2-9C14-93A9356F3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B-40B2-9C14-93A9356F3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6</c:v>
                </c:pt>
                <c:pt idx="1">
                  <c:v>141</c:v>
                </c:pt>
                <c:pt idx="2">
                  <c:v>353</c:v>
                </c:pt>
                <c:pt idx="3">
                  <c:v>628</c:v>
                </c:pt>
                <c:pt idx="4">
                  <c:v>931</c:v>
                </c:pt>
                <c:pt idx="5">
                  <c:v>828</c:v>
                </c:pt>
                <c:pt idx="6">
                  <c:v>681</c:v>
                </c:pt>
                <c:pt idx="7">
                  <c:v>691</c:v>
                </c:pt>
                <c:pt idx="8">
                  <c:v>833</c:v>
                </c:pt>
                <c:pt idx="9">
                  <c:v>883</c:v>
                </c:pt>
                <c:pt idx="10">
                  <c:v>730</c:v>
                </c:pt>
                <c:pt idx="11">
                  <c:v>487</c:v>
                </c:pt>
                <c:pt idx="12">
                  <c:v>181</c:v>
                </c:pt>
                <c:pt idx="13">
                  <c:v>51</c:v>
                </c:pt>
                <c:pt idx="14">
                  <c:v>22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0-4B06-96CC-50873A33E3D2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10</c:v>
                </c:pt>
                <c:pt idx="1">
                  <c:v>208</c:v>
                </c:pt>
                <c:pt idx="2">
                  <c:v>400</c:v>
                </c:pt>
                <c:pt idx="3">
                  <c:v>542</c:v>
                </c:pt>
                <c:pt idx="4">
                  <c:v>690</c:v>
                </c:pt>
                <c:pt idx="5">
                  <c:v>678</c:v>
                </c:pt>
                <c:pt idx="6">
                  <c:v>611</c:v>
                </c:pt>
                <c:pt idx="7">
                  <c:v>542</c:v>
                </c:pt>
                <c:pt idx="8">
                  <c:v>774</c:v>
                </c:pt>
                <c:pt idx="9">
                  <c:v>663</c:v>
                </c:pt>
                <c:pt idx="10">
                  <c:v>556</c:v>
                </c:pt>
                <c:pt idx="11">
                  <c:v>386</c:v>
                </c:pt>
                <c:pt idx="12">
                  <c:v>119</c:v>
                </c:pt>
                <c:pt idx="13">
                  <c:v>67</c:v>
                </c:pt>
                <c:pt idx="14">
                  <c:v>21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0-4B06-96CC-50873A33E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375</c:v>
                </c:pt>
                <c:pt idx="1">
                  <c:v>463</c:v>
                </c:pt>
                <c:pt idx="2">
                  <c:v>1576</c:v>
                </c:pt>
                <c:pt idx="3">
                  <c:v>236</c:v>
                </c:pt>
                <c:pt idx="4">
                  <c:v>131</c:v>
                </c:pt>
                <c:pt idx="5">
                  <c:v>193</c:v>
                </c:pt>
                <c:pt idx="6">
                  <c:v>1011</c:v>
                </c:pt>
                <c:pt idx="7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4-4B09-898A-F87F1B9990C4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347</c:v>
                </c:pt>
                <c:pt idx="1">
                  <c:v>835</c:v>
                </c:pt>
                <c:pt idx="2">
                  <c:v>177</c:v>
                </c:pt>
                <c:pt idx="3">
                  <c:v>903</c:v>
                </c:pt>
                <c:pt idx="4">
                  <c:v>674</c:v>
                </c:pt>
                <c:pt idx="5">
                  <c:v>593</c:v>
                </c:pt>
                <c:pt idx="6">
                  <c:v>122</c:v>
                </c:pt>
                <c:pt idx="7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4-4B09-898A-F87F1B999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10.67'!$U$8:$Y$8</c:f>
              <c:numCache>
                <c:formatCode>#,##0</c:formatCode>
                <c:ptCount val="5"/>
                <c:pt idx="1">
                  <c:v>48921.91</c:v>
                </c:pt>
                <c:pt idx="2">
                  <c:v>47921.5</c:v>
                </c:pt>
                <c:pt idx="3">
                  <c:v>50532</c:v>
                </c:pt>
                <c:pt idx="4">
                  <c:v>49950.55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D-4449-8473-176010F760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D-4449-8473-176010F7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10.67'!$V$4:$Z$4</c:f>
              <c:numCache>
                <c:formatCode>#,##0</c:formatCode>
                <c:ptCount val="5"/>
                <c:pt idx="0">
                  <c:v>12598</c:v>
                </c:pt>
                <c:pt idx="1">
                  <c:v>12569</c:v>
                </c:pt>
                <c:pt idx="2">
                  <c:v>13426</c:v>
                </c:pt>
                <c:pt idx="3">
                  <c:v>13769</c:v>
                </c:pt>
                <c:pt idx="4">
                  <c:v>13372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2-4CF6-818E-90639AFA3FF9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10.67'!$V$7:$Z$7</c:f>
              <c:numCache>
                <c:formatCode>#,##0</c:formatCode>
                <c:ptCount val="5"/>
                <c:pt idx="0">
                  <c:v>10015</c:v>
                </c:pt>
                <c:pt idx="1">
                  <c:v>9743</c:v>
                </c:pt>
                <c:pt idx="2">
                  <c:v>10072</c:v>
                </c:pt>
                <c:pt idx="3">
                  <c:v>10263</c:v>
                </c:pt>
                <c:pt idx="4">
                  <c:v>10349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2-4CF6-818E-90639AFA3FF9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10.67'!$V$11:$Z$11</c:f>
              <c:numCache>
                <c:formatCode>#,##0</c:formatCode>
                <c:ptCount val="5"/>
                <c:pt idx="0">
                  <c:v>11952</c:v>
                </c:pt>
                <c:pt idx="1">
                  <c:v>11873</c:v>
                </c:pt>
                <c:pt idx="2">
                  <c:v>12755</c:v>
                </c:pt>
                <c:pt idx="3">
                  <c:v>13098</c:v>
                </c:pt>
                <c:pt idx="4">
                  <c:v>12682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2-4CF6-818E-90639AFA3FF9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10.67'!$V$12:$Z$12</c:f>
              <c:numCache>
                <c:formatCode>#,##0</c:formatCode>
                <c:ptCount val="5"/>
                <c:pt idx="0">
                  <c:v>645</c:v>
                </c:pt>
                <c:pt idx="1">
                  <c:v>696</c:v>
                </c:pt>
                <c:pt idx="2">
                  <c:v>670</c:v>
                </c:pt>
                <c:pt idx="3">
                  <c:v>664</c:v>
                </c:pt>
                <c:pt idx="4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2-4CF6-818E-90639AFA3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6.6561962456061627E-3</c:v>
                </c:pt>
                <c:pt idx="1">
                  <c:v>7.7780270735173129E-2</c:v>
                </c:pt>
                <c:pt idx="2">
                  <c:v>8.9372522623588357E-2</c:v>
                </c:pt>
                <c:pt idx="3">
                  <c:v>1.9370278961932542E-2</c:v>
                </c:pt>
                <c:pt idx="4">
                  <c:v>7.6060130132376044E-2</c:v>
                </c:pt>
                <c:pt idx="5">
                  <c:v>2.1987884227058559E-2</c:v>
                </c:pt>
                <c:pt idx="6">
                  <c:v>0.1054520978236482</c:v>
                </c:pt>
                <c:pt idx="7">
                  <c:v>6.865604666816244E-2</c:v>
                </c:pt>
                <c:pt idx="8">
                  <c:v>3.9413656420611773E-2</c:v>
                </c:pt>
                <c:pt idx="9">
                  <c:v>2.6923939869867622E-3</c:v>
                </c:pt>
                <c:pt idx="10">
                  <c:v>2.3109715054969712E-2</c:v>
                </c:pt>
                <c:pt idx="11">
                  <c:v>1.6154363921920576E-2</c:v>
                </c:pt>
                <c:pt idx="12">
                  <c:v>3.5075910552688654E-2</c:v>
                </c:pt>
                <c:pt idx="13">
                  <c:v>0.10350759105526887</c:v>
                </c:pt>
                <c:pt idx="14">
                  <c:v>4.2629571460623739E-2</c:v>
                </c:pt>
                <c:pt idx="15">
                  <c:v>8.1444918106349559E-2</c:v>
                </c:pt>
                <c:pt idx="16">
                  <c:v>0.12811308054745343</c:v>
                </c:pt>
                <c:pt idx="17">
                  <c:v>3.5150699274549397E-3</c:v>
                </c:pt>
                <c:pt idx="18">
                  <c:v>3.6870839877346497E-2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E-42B0-8C2B-8549A68C7F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E-42B0-8C2B-8549A68C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10.67'!$Z$44:$Z$60</c:f>
              <c:numCache>
                <c:formatCode>#,##0</c:formatCode>
                <c:ptCount val="17"/>
                <c:pt idx="0">
                  <c:v>4</c:v>
                </c:pt>
                <c:pt idx="1">
                  <c:v>144</c:v>
                </c:pt>
                <c:pt idx="2">
                  <c:v>377</c:v>
                </c:pt>
                <c:pt idx="3">
                  <c:v>574</c:v>
                </c:pt>
                <c:pt idx="4">
                  <c:v>858</c:v>
                </c:pt>
                <c:pt idx="5">
                  <c:v>796</c:v>
                </c:pt>
                <c:pt idx="6">
                  <c:v>691</c:v>
                </c:pt>
                <c:pt idx="7">
                  <c:v>646</c:v>
                </c:pt>
                <c:pt idx="8">
                  <c:v>751</c:v>
                </c:pt>
                <c:pt idx="9">
                  <c:v>802</c:v>
                </c:pt>
                <c:pt idx="10">
                  <c:v>754</c:v>
                </c:pt>
                <c:pt idx="11">
                  <c:v>478</c:v>
                </c:pt>
                <c:pt idx="12">
                  <c:v>216</c:v>
                </c:pt>
                <c:pt idx="13">
                  <c:v>59</c:v>
                </c:pt>
                <c:pt idx="14">
                  <c:v>19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D-4DF9-837E-F67F6575315D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10.67'!$Z$63:$Z$79</c:f>
              <c:numCache>
                <c:formatCode>#,##0</c:formatCode>
                <c:ptCount val="17"/>
                <c:pt idx="0">
                  <c:v>10</c:v>
                </c:pt>
                <c:pt idx="1">
                  <c:v>203</c:v>
                </c:pt>
                <c:pt idx="2">
                  <c:v>396</c:v>
                </c:pt>
                <c:pt idx="3">
                  <c:v>531</c:v>
                </c:pt>
                <c:pt idx="4">
                  <c:v>695</c:v>
                </c:pt>
                <c:pt idx="5">
                  <c:v>661</c:v>
                </c:pt>
                <c:pt idx="6">
                  <c:v>603</c:v>
                </c:pt>
                <c:pt idx="7">
                  <c:v>525</c:v>
                </c:pt>
                <c:pt idx="8">
                  <c:v>718</c:v>
                </c:pt>
                <c:pt idx="9">
                  <c:v>642</c:v>
                </c:pt>
                <c:pt idx="10">
                  <c:v>580</c:v>
                </c:pt>
                <c:pt idx="11">
                  <c:v>393</c:v>
                </c:pt>
                <c:pt idx="12">
                  <c:v>135</c:v>
                </c:pt>
                <c:pt idx="13">
                  <c:v>54</c:v>
                </c:pt>
                <c:pt idx="14">
                  <c:v>23</c:v>
                </c:pt>
                <c:pt idx="15">
                  <c:v>14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D-4DF9-837E-F67F6575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10.67'!$Z$83:$Z$90</c:f>
              <c:numCache>
                <c:formatCode>#,##0</c:formatCode>
                <c:ptCount val="8"/>
                <c:pt idx="0">
                  <c:v>385</c:v>
                </c:pt>
                <c:pt idx="1">
                  <c:v>450</c:v>
                </c:pt>
                <c:pt idx="2">
                  <c:v>1621</c:v>
                </c:pt>
                <c:pt idx="3">
                  <c:v>239</c:v>
                </c:pt>
                <c:pt idx="4">
                  <c:v>115</c:v>
                </c:pt>
                <c:pt idx="5">
                  <c:v>189</c:v>
                </c:pt>
                <c:pt idx="6">
                  <c:v>1032</c:v>
                </c:pt>
                <c:pt idx="7">
                  <c:v>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5A4-8910-FAA0A869BB0C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10.67'!$Z$93:$Z$100</c:f>
              <c:numCache>
                <c:formatCode>#,##0</c:formatCode>
                <c:ptCount val="8"/>
                <c:pt idx="0">
                  <c:v>353</c:v>
                </c:pt>
                <c:pt idx="1">
                  <c:v>819</c:v>
                </c:pt>
                <c:pt idx="2">
                  <c:v>194</c:v>
                </c:pt>
                <c:pt idx="3">
                  <c:v>961</c:v>
                </c:pt>
                <c:pt idx="4">
                  <c:v>640</c:v>
                </c:pt>
                <c:pt idx="5">
                  <c:v>616</c:v>
                </c:pt>
                <c:pt idx="6">
                  <c:v>142</c:v>
                </c:pt>
                <c:pt idx="7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F-45A4-8910-FAA0A869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0.10368349249658936</c:v>
                </c:pt>
                <c:pt idx="1">
                  <c:v>7.5034106412005461E-3</c:v>
                </c:pt>
                <c:pt idx="2">
                  <c:v>3.6834924965893585E-2</c:v>
                </c:pt>
                <c:pt idx="3">
                  <c:v>1.0231923601637109E-2</c:v>
                </c:pt>
                <c:pt idx="4">
                  <c:v>4.5702592087312414E-2</c:v>
                </c:pt>
                <c:pt idx="5">
                  <c:v>2.5238744884038201E-2</c:v>
                </c:pt>
                <c:pt idx="6">
                  <c:v>5.3206002728512961E-2</c:v>
                </c:pt>
                <c:pt idx="7">
                  <c:v>5.5252387448840382E-2</c:v>
                </c:pt>
                <c:pt idx="8">
                  <c:v>5.7298772169167803E-2</c:v>
                </c:pt>
                <c:pt idx="9">
                  <c:v>3.4106412005457027E-3</c:v>
                </c:pt>
                <c:pt idx="10">
                  <c:v>1.5688949522510234E-2</c:v>
                </c:pt>
                <c:pt idx="11">
                  <c:v>1.4324693042291951E-2</c:v>
                </c:pt>
                <c:pt idx="12">
                  <c:v>2.9331514324693043E-2</c:v>
                </c:pt>
                <c:pt idx="13">
                  <c:v>5.4570259208731244E-2</c:v>
                </c:pt>
                <c:pt idx="14">
                  <c:v>3.6834924965893585E-2</c:v>
                </c:pt>
                <c:pt idx="15">
                  <c:v>7.9126875852660303E-2</c:v>
                </c:pt>
                <c:pt idx="16">
                  <c:v>0.14120054570259208</c:v>
                </c:pt>
                <c:pt idx="17">
                  <c:v>5.4570259208731242E-3</c:v>
                </c:pt>
                <c:pt idx="18">
                  <c:v>2.660300136425648E-2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D-439A-9FFC-79C91185FE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D-439A-9FFC-79C91185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10.67'!$V$8:$Z$8</c:f>
              <c:numCache>
                <c:formatCode>#,##0</c:formatCode>
                <c:ptCount val="5"/>
                <c:pt idx="0">
                  <c:v>48921.91</c:v>
                </c:pt>
                <c:pt idx="1">
                  <c:v>47921.5</c:v>
                </c:pt>
                <c:pt idx="2">
                  <c:v>50532</c:v>
                </c:pt>
                <c:pt idx="3">
                  <c:v>49950.55</c:v>
                </c:pt>
                <c:pt idx="4">
                  <c:v>50962.83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2-4C03-AE6A-D326ADCE60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2-4C03-AE6A-D326ADCE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10.68'!$U$4:$Y$4</c:f>
              <c:numCache>
                <c:formatCode>#,##0</c:formatCode>
                <c:ptCount val="5"/>
                <c:pt idx="1">
                  <c:v>752</c:v>
                </c:pt>
                <c:pt idx="2">
                  <c:v>891</c:v>
                </c:pt>
                <c:pt idx="3">
                  <c:v>1011</c:v>
                </c:pt>
                <c:pt idx="4">
                  <c:v>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2-4891-A254-6B4FB48C12D5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10.68'!$U$7:$Y$7</c:f>
              <c:numCache>
                <c:formatCode>#,##0</c:formatCode>
                <c:ptCount val="5"/>
                <c:pt idx="1">
                  <c:v>503</c:v>
                </c:pt>
                <c:pt idx="2">
                  <c:v>595</c:v>
                </c:pt>
                <c:pt idx="3">
                  <c:v>679</c:v>
                </c:pt>
                <c:pt idx="4">
                  <c:v>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2-4891-A254-6B4FB48C12D5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10.68'!$U$11:$Y$11</c:f>
              <c:numCache>
                <c:formatCode>#,##0</c:formatCode>
                <c:ptCount val="5"/>
                <c:pt idx="1">
                  <c:v>553</c:v>
                </c:pt>
                <c:pt idx="2">
                  <c:v>618</c:v>
                </c:pt>
                <c:pt idx="3">
                  <c:v>714</c:v>
                </c:pt>
                <c:pt idx="4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2-4891-A254-6B4FB48C12D5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10.68'!$U$12:$Y$12</c:f>
              <c:numCache>
                <c:formatCode>#,##0</c:formatCode>
                <c:ptCount val="5"/>
                <c:pt idx="1">
                  <c:v>195</c:v>
                </c:pt>
                <c:pt idx="2">
                  <c:v>273</c:v>
                </c:pt>
                <c:pt idx="3">
                  <c:v>297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2-4891-A254-6B4FB48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0.24019607843137256</c:v>
                </c:pt>
                <c:pt idx="1">
                  <c:v>2.9411764705882353E-3</c:v>
                </c:pt>
                <c:pt idx="2">
                  <c:v>1.2745098039215686E-2</c:v>
                </c:pt>
                <c:pt idx="3">
                  <c:v>2.9411764705882353E-3</c:v>
                </c:pt>
                <c:pt idx="4">
                  <c:v>4.2156862745098042E-2</c:v>
                </c:pt>
                <c:pt idx="5">
                  <c:v>1.6666666666666666E-2</c:v>
                </c:pt>
                <c:pt idx="6">
                  <c:v>8.3333333333333329E-2</c:v>
                </c:pt>
                <c:pt idx="7">
                  <c:v>4.2156862745098042E-2</c:v>
                </c:pt>
                <c:pt idx="8">
                  <c:v>4.2156862745098042E-2</c:v>
                </c:pt>
                <c:pt idx="9">
                  <c:v>6.8627450980392156E-3</c:v>
                </c:pt>
                <c:pt idx="10">
                  <c:v>1.3725490196078431E-2</c:v>
                </c:pt>
                <c:pt idx="11">
                  <c:v>1.2745098039215686E-2</c:v>
                </c:pt>
                <c:pt idx="12">
                  <c:v>1.2745098039215686E-2</c:v>
                </c:pt>
                <c:pt idx="13">
                  <c:v>2.6470588235294117E-2</c:v>
                </c:pt>
                <c:pt idx="14">
                  <c:v>4.3137254901960784E-2</c:v>
                </c:pt>
                <c:pt idx="15">
                  <c:v>8.3333333333333329E-2</c:v>
                </c:pt>
                <c:pt idx="16">
                  <c:v>6.1764705882352944E-2</c:v>
                </c:pt>
                <c:pt idx="17">
                  <c:v>5.8823529411764705E-3</c:v>
                </c:pt>
                <c:pt idx="18">
                  <c:v>4.6078431372549022E-2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4-46D9-9010-81974954A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4-46D9-9010-81974954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5</c:v>
                </c:pt>
                <c:pt idx="1">
                  <c:v>10</c:v>
                </c:pt>
                <c:pt idx="2">
                  <c:v>28</c:v>
                </c:pt>
                <c:pt idx="3">
                  <c:v>46</c:v>
                </c:pt>
                <c:pt idx="4">
                  <c:v>82</c:v>
                </c:pt>
                <c:pt idx="5">
                  <c:v>52</c:v>
                </c:pt>
                <c:pt idx="6">
                  <c:v>46</c:v>
                </c:pt>
                <c:pt idx="7">
                  <c:v>44</c:v>
                </c:pt>
                <c:pt idx="8">
                  <c:v>42</c:v>
                </c:pt>
                <c:pt idx="9">
                  <c:v>27</c:v>
                </c:pt>
                <c:pt idx="10">
                  <c:v>30</c:v>
                </c:pt>
                <c:pt idx="11">
                  <c:v>27</c:v>
                </c:pt>
                <c:pt idx="12">
                  <c:v>34</c:v>
                </c:pt>
                <c:pt idx="13">
                  <c:v>7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1E3-9382-FD16DAD796A8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6</c:v>
                </c:pt>
                <c:pt idx="1">
                  <c:v>7</c:v>
                </c:pt>
                <c:pt idx="2">
                  <c:v>26</c:v>
                </c:pt>
                <c:pt idx="3">
                  <c:v>54</c:v>
                </c:pt>
                <c:pt idx="4">
                  <c:v>67</c:v>
                </c:pt>
                <c:pt idx="5">
                  <c:v>35</c:v>
                </c:pt>
                <c:pt idx="6">
                  <c:v>64</c:v>
                </c:pt>
                <c:pt idx="7">
                  <c:v>32</c:v>
                </c:pt>
                <c:pt idx="8">
                  <c:v>38</c:v>
                </c:pt>
                <c:pt idx="9">
                  <c:v>30</c:v>
                </c:pt>
                <c:pt idx="10">
                  <c:v>36</c:v>
                </c:pt>
                <c:pt idx="11">
                  <c:v>36</c:v>
                </c:pt>
                <c:pt idx="12">
                  <c:v>11</c:v>
                </c:pt>
                <c:pt idx="13">
                  <c:v>13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3-41E3-9382-FD16DAD7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32</c:v>
                </c:pt>
                <c:pt idx="1">
                  <c:v>9</c:v>
                </c:pt>
                <c:pt idx="2">
                  <c:v>52</c:v>
                </c:pt>
                <c:pt idx="3">
                  <c:v>3</c:v>
                </c:pt>
                <c:pt idx="4">
                  <c:v>4</c:v>
                </c:pt>
                <c:pt idx="5">
                  <c:v>11</c:v>
                </c:pt>
                <c:pt idx="6">
                  <c:v>31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C-4118-B1A6-200E512C041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12</c:v>
                </c:pt>
                <c:pt idx="1">
                  <c:v>54</c:v>
                </c:pt>
                <c:pt idx="2">
                  <c:v>11</c:v>
                </c:pt>
                <c:pt idx="3">
                  <c:v>34</c:v>
                </c:pt>
                <c:pt idx="4">
                  <c:v>35</c:v>
                </c:pt>
                <c:pt idx="5">
                  <c:v>29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C-4118-B1A6-200E512C0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10.68'!$U$8:$Y$8</c:f>
              <c:numCache>
                <c:formatCode>#,##0</c:formatCode>
                <c:ptCount val="5"/>
                <c:pt idx="1">
                  <c:v>24434.95</c:v>
                </c:pt>
                <c:pt idx="2">
                  <c:v>30348</c:v>
                </c:pt>
                <c:pt idx="3">
                  <c:v>24549.51</c:v>
                </c:pt>
                <c:pt idx="4">
                  <c:v>27542.83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D-4CEC-AA45-BF33F4A92A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D-4CEC-AA45-BF33F4A9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10.68'!$V$4:$Z$4</c:f>
              <c:numCache>
                <c:formatCode>#,##0</c:formatCode>
                <c:ptCount val="5"/>
                <c:pt idx="0">
                  <c:v>752</c:v>
                </c:pt>
                <c:pt idx="1">
                  <c:v>891</c:v>
                </c:pt>
                <c:pt idx="2">
                  <c:v>1011</c:v>
                </c:pt>
                <c:pt idx="3">
                  <c:v>943</c:v>
                </c:pt>
                <c:pt idx="4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DEF-85CC-B58CC15BA66A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10.68'!$V$7:$Z$7</c:f>
              <c:numCache>
                <c:formatCode>#,##0</c:formatCode>
                <c:ptCount val="5"/>
                <c:pt idx="0">
                  <c:v>503</c:v>
                </c:pt>
                <c:pt idx="1">
                  <c:v>595</c:v>
                </c:pt>
                <c:pt idx="2">
                  <c:v>679</c:v>
                </c:pt>
                <c:pt idx="3">
                  <c:v>619</c:v>
                </c:pt>
                <c:pt idx="4">
                  <c:v>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DEF-85CC-B58CC15BA66A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10.68'!$V$11:$Z$11</c:f>
              <c:numCache>
                <c:formatCode>#,##0</c:formatCode>
                <c:ptCount val="5"/>
                <c:pt idx="0">
                  <c:v>553</c:v>
                </c:pt>
                <c:pt idx="1">
                  <c:v>618</c:v>
                </c:pt>
                <c:pt idx="2">
                  <c:v>714</c:v>
                </c:pt>
                <c:pt idx="3">
                  <c:v>680</c:v>
                </c:pt>
                <c:pt idx="4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DEF-85CC-B58CC15BA66A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10.68'!$V$12:$Z$12</c:f>
              <c:numCache>
                <c:formatCode>#,##0</c:formatCode>
                <c:ptCount val="5"/>
                <c:pt idx="0">
                  <c:v>195</c:v>
                </c:pt>
                <c:pt idx="1">
                  <c:v>273</c:v>
                </c:pt>
                <c:pt idx="2">
                  <c:v>297</c:v>
                </c:pt>
                <c:pt idx="3">
                  <c:v>266</c:v>
                </c:pt>
                <c:pt idx="4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DEF-85CC-B58CC15B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0.24019607843137256</c:v>
                </c:pt>
                <c:pt idx="1">
                  <c:v>2.9411764705882353E-3</c:v>
                </c:pt>
                <c:pt idx="2">
                  <c:v>1.2745098039215686E-2</c:v>
                </c:pt>
                <c:pt idx="3">
                  <c:v>2.9411764705882353E-3</c:v>
                </c:pt>
                <c:pt idx="4">
                  <c:v>4.2156862745098042E-2</c:v>
                </c:pt>
                <c:pt idx="5">
                  <c:v>1.6666666666666666E-2</c:v>
                </c:pt>
                <c:pt idx="6">
                  <c:v>8.3333333333333329E-2</c:v>
                </c:pt>
                <c:pt idx="7">
                  <c:v>4.2156862745098042E-2</c:v>
                </c:pt>
                <c:pt idx="8">
                  <c:v>4.2156862745098042E-2</c:v>
                </c:pt>
                <c:pt idx="9">
                  <c:v>6.8627450980392156E-3</c:v>
                </c:pt>
                <c:pt idx="10">
                  <c:v>1.3725490196078431E-2</c:v>
                </c:pt>
                <c:pt idx="11">
                  <c:v>1.2745098039215686E-2</c:v>
                </c:pt>
                <c:pt idx="12">
                  <c:v>1.2745098039215686E-2</c:v>
                </c:pt>
                <c:pt idx="13">
                  <c:v>2.6470588235294117E-2</c:v>
                </c:pt>
                <c:pt idx="14">
                  <c:v>4.3137254901960784E-2</c:v>
                </c:pt>
                <c:pt idx="15">
                  <c:v>8.3333333333333329E-2</c:v>
                </c:pt>
                <c:pt idx="16">
                  <c:v>6.1764705882352944E-2</c:v>
                </c:pt>
                <c:pt idx="17">
                  <c:v>5.8823529411764705E-3</c:v>
                </c:pt>
                <c:pt idx="18">
                  <c:v>4.6078431372549022E-2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8-4962-BC76-3A9B8A6D7E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8-4962-BC76-3A9B8A6D7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10.68'!$Z$44:$Z$60</c:f>
              <c:numCache>
                <c:formatCode>#,##0</c:formatCode>
                <c:ptCount val="17"/>
                <c:pt idx="0">
                  <c:v>0</c:v>
                </c:pt>
                <c:pt idx="1">
                  <c:v>21</c:v>
                </c:pt>
                <c:pt idx="2">
                  <c:v>34</c:v>
                </c:pt>
                <c:pt idx="3">
                  <c:v>39</c:v>
                </c:pt>
                <c:pt idx="4">
                  <c:v>68</c:v>
                </c:pt>
                <c:pt idx="5">
                  <c:v>41</c:v>
                </c:pt>
                <c:pt idx="6">
                  <c:v>59</c:v>
                </c:pt>
                <c:pt idx="7">
                  <c:v>46</c:v>
                </c:pt>
                <c:pt idx="8">
                  <c:v>45</c:v>
                </c:pt>
                <c:pt idx="9">
                  <c:v>38</c:v>
                </c:pt>
                <c:pt idx="10">
                  <c:v>47</c:v>
                </c:pt>
                <c:pt idx="11">
                  <c:v>35</c:v>
                </c:pt>
                <c:pt idx="12">
                  <c:v>38</c:v>
                </c:pt>
                <c:pt idx="13">
                  <c:v>18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9-4BE4-B143-548AC17F6DF2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10.68'!$Z$63:$Z$79</c:f>
              <c:numCache>
                <c:formatCode>#,##0</c:formatCode>
                <c:ptCount val="17"/>
                <c:pt idx="0">
                  <c:v>6</c:v>
                </c:pt>
                <c:pt idx="1">
                  <c:v>18</c:v>
                </c:pt>
                <c:pt idx="2">
                  <c:v>35</c:v>
                </c:pt>
                <c:pt idx="3">
                  <c:v>51</c:v>
                </c:pt>
                <c:pt idx="4">
                  <c:v>55</c:v>
                </c:pt>
                <c:pt idx="5">
                  <c:v>33</c:v>
                </c:pt>
                <c:pt idx="6">
                  <c:v>56</c:v>
                </c:pt>
                <c:pt idx="7">
                  <c:v>40</c:v>
                </c:pt>
                <c:pt idx="8">
                  <c:v>34</c:v>
                </c:pt>
                <c:pt idx="9">
                  <c:v>52</c:v>
                </c:pt>
                <c:pt idx="10">
                  <c:v>36</c:v>
                </c:pt>
                <c:pt idx="11">
                  <c:v>44</c:v>
                </c:pt>
                <c:pt idx="12">
                  <c:v>22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9-4BE4-B143-548AC17F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10.68'!$Z$83:$Z$90</c:f>
              <c:numCache>
                <c:formatCode>#,##0</c:formatCode>
                <c:ptCount val="8"/>
                <c:pt idx="0">
                  <c:v>39</c:v>
                </c:pt>
                <c:pt idx="1">
                  <c:v>13</c:v>
                </c:pt>
                <c:pt idx="2">
                  <c:v>49</c:v>
                </c:pt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39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6B2-884F-5F3452579B6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10.68'!$Z$93:$Z$100</c:f>
              <c:numCache>
                <c:formatCode>#,##0</c:formatCode>
                <c:ptCount val="8"/>
                <c:pt idx="0">
                  <c:v>12</c:v>
                </c:pt>
                <c:pt idx="1">
                  <c:v>53</c:v>
                </c:pt>
                <c:pt idx="2">
                  <c:v>11</c:v>
                </c:pt>
                <c:pt idx="3">
                  <c:v>38</c:v>
                </c:pt>
                <c:pt idx="4">
                  <c:v>47</c:v>
                </c:pt>
                <c:pt idx="5">
                  <c:v>24</c:v>
                </c:pt>
                <c:pt idx="6">
                  <c:v>6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6B2-884F-5F345257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10.7'!$Z$44:$Z$60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53</c:v>
                </c:pt>
                <c:pt idx="3">
                  <c:v>59</c:v>
                </c:pt>
                <c:pt idx="4">
                  <c:v>58</c:v>
                </c:pt>
                <c:pt idx="5">
                  <c:v>48</c:v>
                </c:pt>
                <c:pt idx="6">
                  <c:v>39</c:v>
                </c:pt>
                <c:pt idx="7">
                  <c:v>39</c:v>
                </c:pt>
                <c:pt idx="8">
                  <c:v>68</c:v>
                </c:pt>
                <c:pt idx="9">
                  <c:v>86</c:v>
                </c:pt>
                <c:pt idx="10">
                  <c:v>97</c:v>
                </c:pt>
                <c:pt idx="11">
                  <c:v>90</c:v>
                </c:pt>
                <c:pt idx="12">
                  <c:v>51</c:v>
                </c:pt>
                <c:pt idx="13">
                  <c:v>21</c:v>
                </c:pt>
                <c:pt idx="14">
                  <c:v>11</c:v>
                </c:pt>
                <c:pt idx="15">
                  <c:v>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B-4040-A25C-2AB1A73E68BB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10.7'!$Z$63:$Z$79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36</c:v>
                </c:pt>
                <c:pt idx="3">
                  <c:v>57</c:v>
                </c:pt>
                <c:pt idx="4">
                  <c:v>41</c:v>
                </c:pt>
                <c:pt idx="5">
                  <c:v>39</c:v>
                </c:pt>
                <c:pt idx="6">
                  <c:v>52</c:v>
                </c:pt>
                <c:pt idx="7">
                  <c:v>29</c:v>
                </c:pt>
                <c:pt idx="8">
                  <c:v>75</c:v>
                </c:pt>
                <c:pt idx="9">
                  <c:v>89</c:v>
                </c:pt>
                <c:pt idx="10">
                  <c:v>112</c:v>
                </c:pt>
                <c:pt idx="11">
                  <c:v>80</c:v>
                </c:pt>
                <c:pt idx="12">
                  <c:v>50</c:v>
                </c:pt>
                <c:pt idx="13">
                  <c:v>14</c:v>
                </c:pt>
                <c:pt idx="14">
                  <c:v>6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B-4040-A25C-2AB1A73E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10.68'!$V$8:$Z$8</c:f>
              <c:numCache>
                <c:formatCode>#,##0</c:formatCode>
                <c:ptCount val="5"/>
                <c:pt idx="0">
                  <c:v>24434.95</c:v>
                </c:pt>
                <c:pt idx="1">
                  <c:v>30348</c:v>
                </c:pt>
                <c:pt idx="2">
                  <c:v>24549.51</c:v>
                </c:pt>
                <c:pt idx="3">
                  <c:v>27542.83</c:v>
                </c:pt>
                <c:pt idx="4">
                  <c:v>22708.11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C-410C-A168-A635FE4671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C-410C-A168-A635FE4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10.69'!$U$4:$Y$4</c:f>
              <c:numCache>
                <c:formatCode>#,##0</c:formatCode>
                <c:ptCount val="5"/>
                <c:pt idx="1">
                  <c:v>2641</c:v>
                </c:pt>
                <c:pt idx="2">
                  <c:v>2940</c:v>
                </c:pt>
                <c:pt idx="3">
                  <c:v>3330</c:v>
                </c:pt>
                <c:pt idx="4">
                  <c:v>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8-4D7B-8FDD-E68860F8BA03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10.69'!$U$7:$Y$7</c:f>
              <c:numCache>
                <c:formatCode>#,##0</c:formatCode>
                <c:ptCount val="5"/>
                <c:pt idx="1">
                  <c:v>1975</c:v>
                </c:pt>
                <c:pt idx="2">
                  <c:v>2128</c:v>
                </c:pt>
                <c:pt idx="3">
                  <c:v>2406</c:v>
                </c:pt>
                <c:pt idx="4">
                  <c:v>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8-4D7B-8FDD-E68860F8BA03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10.69'!$U$11:$Y$11</c:f>
              <c:numCache>
                <c:formatCode>#,##0</c:formatCode>
                <c:ptCount val="5"/>
                <c:pt idx="1">
                  <c:v>2082</c:v>
                </c:pt>
                <c:pt idx="2">
                  <c:v>2324</c:v>
                </c:pt>
                <c:pt idx="3">
                  <c:v>2600</c:v>
                </c:pt>
                <c:pt idx="4">
                  <c:v>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8-4D7B-8FDD-E68860F8BA03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10.69'!$U$12:$Y$12</c:f>
              <c:numCache>
                <c:formatCode>#,##0</c:formatCode>
                <c:ptCount val="5"/>
                <c:pt idx="1">
                  <c:v>560</c:v>
                </c:pt>
                <c:pt idx="2">
                  <c:v>616</c:v>
                </c:pt>
                <c:pt idx="3">
                  <c:v>735</c:v>
                </c:pt>
                <c:pt idx="4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8-4D7B-8FDD-E68860F8B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8.9240327591075974E-2</c:v>
                </c:pt>
                <c:pt idx="1">
                  <c:v>1.3273086698672691E-2</c:v>
                </c:pt>
                <c:pt idx="2">
                  <c:v>6.1564529793843546E-2</c:v>
                </c:pt>
                <c:pt idx="3">
                  <c:v>5.6481219994351881E-3</c:v>
                </c:pt>
                <c:pt idx="4">
                  <c:v>8.1332956791866709E-2</c:v>
                </c:pt>
                <c:pt idx="5">
                  <c:v>1.9768426998023156E-2</c:v>
                </c:pt>
                <c:pt idx="6">
                  <c:v>8.6133860491386618E-2</c:v>
                </c:pt>
                <c:pt idx="7">
                  <c:v>7.7944083592205587E-2</c:v>
                </c:pt>
                <c:pt idx="8">
                  <c:v>2.8523016097147698E-2</c:v>
                </c:pt>
                <c:pt idx="9">
                  <c:v>7.3425585992657446E-3</c:v>
                </c:pt>
                <c:pt idx="10">
                  <c:v>3.0217452696978255E-2</c:v>
                </c:pt>
                <c:pt idx="11">
                  <c:v>1.2990680598700932E-2</c:v>
                </c:pt>
                <c:pt idx="12">
                  <c:v>4.3772945495622703E-2</c:v>
                </c:pt>
                <c:pt idx="13">
                  <c:v>7.3143179892685678E-2</c:v>
                </c:pt>
                <c:pt idx="14">
                  <c:v>5.1680316294831968E-2</c:v>
                </c:pt>
                <c:pt idx="15">
                  <c:v>6.9471900593052804E-2</c:v>
                </c:pt>
                <c:pt idx="16">
                  <c:v>0.11550409488844959</c:v>
                </c:pt>
                <c:pt idx="17">
                  <c:v>1.0166619598983339E-2</c:v>
                </c:pt>
                <c:pt idx="18">
                  <c:v>3.1911889296808812E-2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5-481C-9208-4F37BDC318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5-481C-9208-4F37BDC31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7</c:v>
                </c:pt>
                <c:pt idx="1">
                  <c:v>33</c:v>
                </c:pt>
                <c:pt idx="2">
                  <c:v>86</c:v>
                </c:pt>
                <c:pt idx="3">
                  <c:v>109</c:v>
                </c:pt>
                <c:pt idx="4">
                  <c:v>108</c:v>
                </c:pt>
                <c:pt idx="5">
                  <c:v>123</c:v>
                </c:pt>
                <c:pt idx="6">
                  <c:v>131</c:v>
                </c:pt>
                <c:pt idx="7">
                  <c:v>136</c:v>
                </c:pt>
                <c:pt idx="8">
                  <c:v>149</c:v>
                </c:pt>
                <c:pt idx="9">
                  <c:v>160</c:v>
                </c:pt>
                <c:pt idx="10">
                  <c:v>191</c:v>
                </c:pt>
                <c:pt idx="11">
                  <c:v>195</c:v>
                </c:pt>
                <c:pt idx="12">
                  <c:v>123</c:v>
                </c:pt>
                <c:pt idx="13">
                  <c:v>45</c:v>
                </c:pt>
                <c:pt idx="14">
                  <c:v>16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52-988A-EA7B694079C0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5</c:v>
                </c:pt>
                <c:pt idx="1">
                  <c:v>48</c:v>
                </c:pt>
                <c:pt idx="2">
                  <c:v>82</c:v>
                </c:pt>
                <c:pt idx="3">
                  <c:v>124</c:v>
                </c:pt>
                <c:pt idx="4">
                  <c:v>116</c:v>
                </c:pt>
                <c:pt idx="5">
                  <c:v>149</c:v>
                </c:pt>
                <c:pt idx="6">
                  <c:v>106</c:v>
                </c:pt>
                <c:pt idx="7">
                  <c:v>128</c:v>
                </c:pt>
                <c:pt idx="8">
                  <c:v>196</c:v>
                </c:pt>
                <c:pt idx="9">
                  <c:v>208</c:v>
                </c:pt>
                <c:pt idx="10">
                  <c:v>209</c:v>
                </c:pt>
                <c:pt idx="11">
                  <c:v>165</c:v>
                </c:pt>
                <c:pt idx="12">
                  <c:v>78</c:v>
                </c:pt>
                <c:pt idx="13">
                  <c:v>25</c:v>
                </c:pt>
                <c:pt idx="14">
                  <c:v>17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52-988A-EA7B6940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131</c:v>
                </c:pt>
                <c:pt idx="1">
                  <c:v>91</c:v>
                </c:pt>
                <c:pt idx="2">
                  <c:v>192</c:v>
                </c:pt>
                <c:pt idx="3">
                  <c:v>58</c:v>
                </c:pt>
                <c:pt idx="4">
                  <c:v>27</c:v>
                </c:pt>
                <c:pt idx="5">
                  <c:v>58</c:v>
                </c:pt>
                <c:pt idx="6">
                  <c:v>99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A-40A9-AACD-C049CC8825AF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80</c:v>
                </c:pt>
                <c:pt idx="1">
                  <c:v>189</c:v>
                </c:pt>
                <c:pt idx="2">
                  <c:v>34</c:v>
                </c:pt>
                <c:pt idx="3">
                  <c:v>217</c:v>
                </c:pt>
                <c:pt idx="4">
                  <c:v>164</c:v>
                </c:pt>
                <c:pt idx="5">
                  <c:v>130</c:v>
                </c:pt>
                <c:pt idx="6">
                  <c:v>7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A-40A9-AACD-C049CC88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10.69'!$U$8:$Y$8</c:f>
              <c:numCache>
                <c:formatCode>#,##0</c:formatCode>
                <c:ptCount val="5"/>
                <c:pt idx="1">
                  <c:v>35991</c:v>
                </c:pt>
                <c:pt idx="2">
                  <c:v>33888</c:v>
                </c:pt>
                <c:pt idx="3">
                  <c:v>35316.29</c:v>
                </c:pt>
                <c:pt idx="4">
                  <c:v>36799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445-84F1-049EBB081A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445-84F1-049EBB08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10.69'!$V$4:$Z$4</c:f>
              <c:numCache>
                <c:formatCode>#,##0</c:formatCode>
                <c:ptCount val="5"/>
                <c:pt idx="0">
                  <c:v>2641</c:v>
                </c:pt>
                <c:pt idx="1">
                  <c:v>2940</c:v>
                </c:pt>
                <c:pt idx="2">
                  <c:v>3330</c:v>
                </c:pt>
                <c:pt idx="3">
                  <c:v>3274</c:v>
                </c:pt>
                <c:pt idx="4">
                  <c:v>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6-4AE4-82CA-89CEF11CB6C0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10.69'!$V$7:$Z$7</c:f>
              <c:numCache>
                <c:formatCode>#,##0</c:formatCode>
                <c:ptCount val="5"/>
                <c:pt idx="0">
                  <c:v>1975</c:v>
                </c:pt>
                <c:pt idx="1">
                  <c:v>2128</c:v>
                </c:pt>
                <c:pt idx="2">
                  <c:v>2406</c:v>
                </c:pt>
                <c:pt idx="3">
                  <c:v>2311</c:v>
                </c:pt>
                <c:pt idx="4">
                  <c:v>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6-4AE4-82CA-89CEF11CB6C0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10.69'!$V$11:$Z$11</c:f>
              <c:numCache>
                <c:formatCode>#,##0</c:formatCode>
                <c:ptCount val="5"/>
                <c:pt idx="0">
                  <c:v>2082</c:v>
                </c:pt>
                <c:pt idx="1">
                  <c:v>2324</c:v>
                </c:pt>
                <c:pt idx="2">
                  <c:v>2600</c:v>
                </c:pt>
                <c:pt idx="3">
                  <c:v>2616</c:v>
                </c:pt>
                <c:pt idx="4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6-4AE4-82CA-89CEF11CB6C0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10.69'!$V$12:$Z$12</c:f>
              <c:numCache>
                <c:formatCode>#,##0</c:formatCode>
                <c:ptCount val="5"/>
                <c:pt idx="0">
                  <c:v>560</c:v>
                </c:pt>
                <c:pt idx="1">
                  <c:v>616</c:v>
                </c:pt>
                <c:pt idx="2">
                  <c:v>735</c:v>
                </c:pt>
                <c:pt idx="3">
                  <c:v>654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6-4AE4-82CA-89CEF11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8.9240327591075974E-2</c:v>
                </c:pt>
                <c:pt idx="1">
                  <c:v>1.3273086698672691E-2</c:v>
                </c:pt>
                <c:pt idx="2">
                  <c:v>6.1564529793843546E-2</c:v>
                </c:pt>
                <c:pt idx="3">
                  <c:v>5.6481219994351881E-3</c:v>
                </c:pt>
                <c:pt idx="4">
                  <c:v>8.1332956791866709E-2</c:v>
                </c:pt>
                <c:pt idx="5">
                  <c:v>1.9768426998023156E-2</c:v>
                </c:pt>
                <c:pt idx="6">
                  <c:v>8.6133860491386618E-2</c:v>
                </c:pt>
                <c:pt idx="7">
                  <c:v>7.7944083592205587E-2</c:v>
                </c:pt>
                <c:pt idx="8">
                  <c:v>2.8523016097147698E-2</c:v>
                </c:pt>
                <c:pt idx="9">
                  <c:v>7.3425585992657446E-3</c:v>
                </c:pt>
                <c:pt idx="10">
                  <c:v>3.0217452696978255E-2</c:v>
                </c:pt>
                <c:pt idx="11">
                  <c:v>1.2990680598700932E-2</c:v>
                </c:pt>
                <c:pt idx="12">
                  <c:v>4.3772945495622703E-2</c:v>
                </c:pt>
                <c:pt idx="13">
                  <c:v>7.3143179892685678E-2</c:v>
                </c:pt>
                <c:pt idx="14">
                  <c:v>5.1680316294831968E-2</c:v>
                </c:pt>
                <c:pt idx="15">
                  <c:v>6.9471900593052804E-2</c:v>
                </c:pt>
                <c:pt idx="16">
                  <c:v>0.11550409488844959</c:v>
                </c:pt>
                <c:pt idx="17">
                  <c:v>1.0166619598983339E-2</c:v>
                </c:pt>
                <c:pt idx="18">
                  <c:v>3.1911889296808812E-2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F-4513-834E-C5739C7B18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F-4513-834E-C5739C7B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10.69'!$Z$44:$Z$60</c:f>
              <c:numCache>
                <c:formatCode>#,##0</c:formatCode>
                <c:ptCount val="17"/>
                <c:pt idx="0">
                  <c:v>8</c:v>
                </c:pt>
                <c:pt idx="1">
                  <c:v>51</c:v>
                </c:pt>
                <c:pt idx="2">
                  <c:v>107</c:v>
                </c:pt>
                <c:pt idx="3">
                  <c:v>106</c:v>
                </c:pt>
                <c:pt idx="4">
                  <c:v>117</c:v>
                </c:pt>
                <c:pt idx="5">
                  <c:v>126</c:v>
                </c:pt>
                <c:pt idx="6">
                  <c:v>139</c:v>
                </c:pt>
                <c:pt idx="7">
                  <c:v>115</c:v>
                </c:pt>
                <c:pt idx="8">
                  <c:v>167</c:v>
                </c:pt>
                <c:pt idx="9">
                  <c:v>168</c:v>
                </c:pt>
                <c:pt idx="10">
                  <c:v>226</c:v>
                </c:pt>
                <c:pt idx="11">
                  <c:v>215</c:v>
                </c:pt>
                <c:pt idx="12">
                  <c:v>129</c:v>
                </c:pt>
                <c:pt idx="13">
                  <c:v>57</c:v>
                </c:pt>
                <c:pt idx="14">
                  <c:v>21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CA3-8154-90415EC6A6BC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10.69'!$Z$63:$Z$79</c:f>
              <c:numCache>
                <c:formatCode>#,##0</c:formatCode>
                <c:ptCount val="17"/>
                <c:pt idx="0">
                  <c:v>0</c:v>
                </c:pt>
                <c:pt idx="1">
                  <c:v>38</c:v>
                </c:pt>
                <c:pt idx="2">
                  <c:v>79</c:v>
                </c:pt>
                <c:pt idx="3">
                  <c:v>131</c:v>
                </c:pt>
                <c:pt idx="4">
                  <c:v>121</c:v>
                </c:pt>
                <c:pt idx="5">
                  <c:v>132</c:v>
                </c:pt>
                <c:pt idx="6">
                  <c:v>131</c:v>
                </c:pt>
                <c:pt idx="7">
                  <c:v>122</c:v>
                </c:pt>
                <c:pt idx="8">
                  <c:v>179</c:v>
                </c:pt>
                <c:pt idx="9">
                  <c:v>205</c:v>
                </c:pt>
                <c:pt idx="10">
                  <c:v>248</c:v>
                </c:pt>
                <c:pt idx="11">
                  <c:v>207</c:v>
                </c:pt>
                <c:pt idx="12">
                  <c:v>105</c:v>
                </c:pt>
                <c:pt idx="13">
                  <c:v>43</c:v>
                </c:pt>
                <c:pt idx="14">
                  <c:v>20</c:v>
                </c:pt>
                <c:pt idx="15">
                  <c:v>8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CA3-8154-90415EC6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10.69'!$Z$83:$Z$90</c:f>
              <c:numCache>
                <c:formatCode>#,##0</c:formatCode>
                <c:ptCount val="8"/>
                <c:pt idx="0">
                  <c:v>153</c:v>
                </c:pt>
                <c:pt idx="1">
                  <c:v>91</c:v>
                </c:pt>
                <c:pt idx="2">
                  <c:v>210</c:v>
                </c:pt>
                <c:pt idx="3">
                  <c:v>61</c:v>
                </c:pt>
                <c:pt idx="4">
                  <c:v>31</c:v>
                </c:pt>
                <c:pt idx="5">
                  <c:v>55</c:v>
                </c:pt>
                <c:pt idx="6">
                  <c:v>101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6-465D-ABE1-2A9CA4D7081C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10.69'!$Z$93:$Z$100</c:f>
              <c:numCache>
                <c:formatCode>#,##0</c:formatCode>
                <c:ptCount val="8"/>
                <c:pt idx="0">
                  <c:v>82</c:v>
                </c:pt>
                <c:pt idx="1">
                  <c:v>207</c:v>
                </c:pt>
                <c:pt idx="2">
                  <c:v>39</c:v>
                </c:pt>
                <c:pt idx="3">
                  <c:v>223</c:v>
                </c:pt>
                <c:pt idx="4">
                  <c:v>177</c:v>
                </c:pt>
                <c:pt idx="5">
                  <c:v>145</c:v>
                </c:pt>
                <c:pt idx="6">
                  <c:v>5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6-465D-ABE1-2A9CA4D7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10.7'!$Z$83:$Z$90</c:f>
              <c:numCache>
                <c:formatCode>#,##0</c:formatCode>
                <c:ptCount val="8"/>
                <c:pt idx="0">
                  <c:v>36</c:v>
                </c:pt>
                <c:pt idx="1">
                  <c:v>35</c:v>
                </c:pt>
                <c:pt idx="2">
                  <c:v>75</c:v>
                </c:pt>
                <c:pt idx="3">
                  <c:v>17</c:v>
                </c:pt>
                <c:pt idx="4">
                  <c:v>7</c:v>
                </c:pt>
                <c:pt idx="5">
                  <c:v>6</c:v>
                </c:pt>
                <c:pt idx="6">
                  <c:v>69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0-426C-BAA6-5C5CB3249B1A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10.7'!$Z$93:$Z$100</c:f>
              <c:numCache>
                <c:formatCode>#,##0</c:formatCode>
                <c:ptCount val="8"/>
                <c:pt idx="0">
                  <c:v>36</c:v>
                </c:pt>
                <c:pt idx="1">
                  <c:v>104</c:v>
                </c:pt>
                <c:pt idx="2">
                  <c:v>15</c:v>
                </c:pt>
                <c:pt idx="3">
                  <c:v>100</c:v>
                </c:pt>
                <c:pt idx="4">
                  <c:v>60</c:v>
                </c:pt>
                <c:pt idx="5">
                  <c:v>42</c:v>
                </c:pt>
                <c:pt idx="6">
                  <c:v>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0-426C-BAA6-5C5CB3249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10.69'!$V$8:$Z$8</c:f>
              <c:numCache>
                <c:formatCode>#,##0</c:formatCode>
                <c:ptCount val="5"/>
                <c:pt idx="0">
                  <c:v>35991</c:v>
                </c:pt>
                <c:pt idx="1">
                  <c:v>33888</c:v>
                </c:pt>
                <c:pt idx="2">
                  <c:v>35316.29</c:v>
                </c:pt>
                <c:pt idx="3">
                  <c:v>36799</c:v>
                </c:pt>
                <c:pt idx="4">
                  <c:v>35003.1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2-4606-9FBF-5B1392B868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2-4606-9FBF-5B1392B8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10.70'!$U$4:$Y$4</c:f>
              <c:numCache>
                <c:formatCode>#,##0</c:formatCode>
                <c:ptCount val="5"/>
                <c:pt idx="1">
                  <c:v>5753</c:v>
                </c:pt>
                <c:pt idx="2">
                  <c:v>6067</c:v>
                </c:pt>
                <c:pt idx="3">
                  <c:v>6828</c:v>
                </c:pt>
                <c:pt idx="4">
                  <c:v>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B-4A35-B6D0-26AD7AEF3FDA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10.70'!$U$7:$Y$7</c:f>
              <c:numCache>
                <c:formatCode>#,##0</c:formatCode>
                <c:ptCount val="5"/>
                <c:pt idx="1">
                  <c:v>4030</c:v>
                </c:pt>
                <c:pt idx="2">
                  <c:v>4328</c:v>
                </c:pt>
                <c:pt idx="3">
                  <c:v>4877</c:v>
                </c:pt>
                <c:pt idx="4">
                  <c:v>4570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B-4A35-B6D0-26AD7AEF3FDA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10.70'!$U$11:$Y$11</c:f>
              <c:numCache>
                <c:formatCode>#,##0</c:formatCode>
                <c:ptCount val="5"/>
                <c:pt idx="1">
                  <c:v>4336</c:v>
                </c:pt>
                <c:pt idx="2">
                  <c:v>4583</c:v>
                </c:pt>
                <c:pt idx="3">
                  <c:v>5025</c:v>
                </c:pt>
                <c:pt idx="4">
                  <c:v>4925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B-4A35-B6D0-26AD7AEF3FDA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10.70'!$U$12:$Y$12</c:f>
              <c:numCache>
                <c:formatCode>#,##0</c:formatCode>
                <c:ptCount val="5"/>
                <c:pt idx="1">
                  <c:v>1417</c:v>
                </c:pt>
                <c:pt idx="2">
                  <c:v>1484</c:v>
                </c:pt>
                <c:pt idx="3">
                  <c:v>1800</c:v>
                </c:pt>
                <c:pt idx="4">
                  <c:v>1560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AB-4A35-B6D0-26AD7AEF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0.13255158082232449</c:v>
                </c:pt>
                <c:pt idx="1">
                  <c:v>1.4546534065607837E-2</c:v>
                </c:pt>
                <c:pt idx="2">
                  <c:v>4.4530206323289301E-2</c:v>
                </c:pt>
                <c:pt idx="3">
                  <c:v>4.3045866112512987E-3</c:v>
                </c:pt>
                <c:pt idx="4">
                  <c:v>5.5514323883033991E-2</c:v>
                </c:pt>
                <c:pt idx="5">
                  <c:v>2.686655781505121E-2</c:v>
                </c:pt>
                <c:pt idx="6">
                  <c:v>7.2138934243728664E-2</c:v>
                </c:pt>
                <c:pt idx="7">
                  <c:v>6.7982781653554994E-2</c:v>
                </c:pt>
                <c:pt idx="8">
                  <c:v>5.1506605313937956E-2</c:v>
                </c:pt>
                <c:pt idx="9">
                  <c:v>1.1874721686210479E-3</c:v>
                </c:pt>
                <c:pt idx="10">
                  <c:v>2.2710405224877543E-2</c:v>
                </c:pt>
                <c:pt idx="11">
                  <c:v>2.7905595962594627E-2</c:v>
                </c:pt>
                <c:pt idx="12">
                  <c:v>3.2952352679234083E-2</c:v>
                </c:pt>
                <c:pt idx="13">
                  <c:v>5.2248775419326113E-2</c:v>
                </c:pt>
                <c:pt idx="14">
                  <c:v>3.4881994953243282E-2</c:v>
                </c:pt>
                <c:pt idx="15">
                  <c:v>7.065459403295235E-2</c:v>
                </c:pt>
                <c:pt idx="16">
                  <c:v>0.10123200237494434</c:v>
                </c:pt>
                <c:pt idx="17">
                  <c:v>7.124833011726288E-3</c:v>
                </c:pt>
                <c:pt idx="18">
                  <c:v>2.8944634110138045E-2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4-44CF-A6E1-1AFFF5356E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4-44CF-A6E1-1AFFF535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0</c:v>
                </c:pt>
                <c:pt idx="1">
                  <c:v>71</c:v>
                </c:pt>
                <c:pt idx="2">
                  <c:v>244</c:v>
                </c:pt>
                <c:pt idx="3">
                  <c:v>247</c:v>
                </c:pt>
                <c:pt idx="4">
                  <c:v>280</c:v>
                </c:pt>
                <c:pt idx="5">
                  <c:v>243</c:v>
                </c:pt>
                <c:pt idx="6">
                  <c:v>294</c:v>
                </c:pt>
                <c:pt idx="7">
                  <c:v>224</c:v>
                </c:pt>
                <c:pt idx="8">
                  <c:v>219</c:v>
                </c:pt>
                <c:pt idx="9">
                  <c:v>350</c:v>
                </c:pt>
                <c:pt idx="10">
                  <c:v>412</c:v>
                </c:pt>
                <c:pt idx="11">
                  <c:v>353</c:v>
                </c:pt>
                <c:pt idx="12">
                  <c:v>229</c:v>
                </c:pt>
                <c:pt idx="13">
                  <c:v>96</c:v>
                </c:pt>
                <c:pt idx="14">
                  <c:v>52</c:v>
                </c:pt>
                <c:pt idx="15">
                  <c:v>27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5-4C79-A076-8A7FBB9A5E49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13</c:v>
                </c:pt>
                <c:pt idx="1">
                  <c:v>58</c:v>
                </c:pt>
                <c:pt idx="2">
                  <c:v>198</c:v>
                </c:pt>
                <c:pt idx="3">
                  <c:v>254</c:v>
                </c:pt>
                <c:pt idx="4">
                  <c:v>232</c:v>
                </c:pt>
                <c:pt idx="5">
                  <c:v>245</c:v>
                </c:pt>
                <c:pt idx="6">
                  <c:v>209</c:v>
                </c:pt>
                <c:pt idx="7">
                  <c:v>256</c:v>
                </c:pt>
                <c:pt idx="8">
                  <c:v>291</c:v>
                </c:pt>
                <c:pt idx="9">
                  <c:v>335</c:v>
                </c:pt>
                <c:pt idx="10">
                  <c:v>389</c:v>
                </c:pt>
                <c:pt idx="11">
                  <c:v>358</c:v>
                </c:pt>
                <c:pt idx="12">
                  <c:v>153</c:v>
                </c:pt>
                <c:pt idx="13">
                  <c:v>75</c:v>
                </c:pt>
                <c:pt idx="14">
                  <c:v>36</c:v>
                </c:pt>
                <c:pt idx="15">
                  <c:v>18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5-4C79-A076-8A7FBB9A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176</c:v>
                </c:pt>
                <c:pt idx="1">
                  <c:v>147</c:v>
                </c:pt>
                <c:pt idx="2">
                  <c:v>333</c:v>
                </c:pt>
                <c:pt idx="3">
                  <c:v>96</c:v>
                </c:pt>
                <c:pt idx="4">
                  <c:v>58</c:v>
                </c:pt>
                <c:pt idx="5">
                  <c:v>69</c:v>
                </c:pt>
                <c:pt idx="6">
                  <c:v>278</c:v>
                </c:pt>
                <c:pt idx="7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9-4C8F-8042-5EE92E6C4EBF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125</c:v>
                </c:pt>
                <c:pt idx="1">
                  <c:v>306</c:v>
                </c:pt>
                <c:pt idx="2">
                  <c:v>57</c:v>
                </c:pt>
                <c:pt idx="3">
                  <c:v>377</c:v>
                </c:pt>
                <c:pt idx="4">
                  <c:v>263</c:v>
                </c:pt>
                <c:pt idx="5">
                  <c:v>244</c:v>
                </c:pt>
                <c:pt idx="6">
                  <c:v>33</c:v>
                </c:pt>
                <c:pt idx="7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9-4C8F-8042-5EE92E6C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10.70'!$U$8:$Y$8</c:f>
              <c:numCache>
                <c:formatCode>#,##0</c:formatCode>
                <c:ptCount val="5"/>
                <c:pt idx="1">
                  <c:v>27980</c:v>
                </c:pt>
                <c:pt idx="2">
                  <c:v>28342.84</c:v>
                </c:pt>
                <c:pt idx="3">
                  <c:v>30019.5</c:v>
                </c:pt>
                <c:pt idx="4">
                  <c:v>30621.5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4-4AA1-96EC-804F7B7A99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4-4AA1-96EC-804F7B7A9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10.70'!$V$4:$Z$4</c:f>
              <c:numCache>
                <c:formatCode>#,##0</c:formatCode>
                <c:ptCount val="5"/>
                <c:pt idx="0">
                  <c:v>5753</c:v>
                </c:pt>
                <c:pt idx="1">
                  <c:v>6067</c:v>
                </c:pt>
                <c:pt idx="2">
                  <c:v>6828</c:v>
                </c:pt>
                <c:pt idx="3">
                  <c:v>6486</c:v>
                </c:pt>
                <c:pt idx="4">
                  <c:v>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7-4AE4-B7B8-61D51BA17E00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10.70'!$V$7:$Z$7</c:f>
              <c:numCache>
                <c:formatCode>#,##0</c:formatCode>
                <c:ptCount val="5"/>
                <c:pt idx="0">
                  <c:v>4030</c:v>
                </c:pt>
                <c:pt idx="1">
                  <c:v>4328</c:v>
                </c:pt>
                <c:pt idx="2">
                  <c:v>4877</c:v>
                </c:pt>
                <c:pt idx="3">
                  <c:v>4570</c:v>
                </c:pt>
                <c:pt idx="4">
                  <c:v>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7-4AE4-B7B8-61D51BA17E00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10.70'!$V$11:$Z$11</c:f>
              <c:numCache>
                <c:formatCode>#,##0</c:formatCode>
                <c:ptCount val="5"/>
                <c:pt idx="0">
                  <c:v>4336</c:v>
                </c:pt>
                <c:pt idx="1">
                  <c:v>4583</c:v>
                </c:pt>
                <c:pt idx="2">
                  <c:v>5025</c:v>
                </c:pt>
                <c:pt idx="3">
                  <c:v>4925</c:v>
                </c:pt>
                <c:pt idx="4">
                  <c:v>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7-4AE4-B7B8-61D51BA17E00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10.70'!$V$12:$Z$12</c:f>
              <c:numCache>
                <c:formatCode>#,##0</c:formatCode>
                <c:ptCount val="5"/>
                <c:pt idx="0">
                  <c:v>1417</c:v>
                </c:pt>
                <c:pt idx="1">
                  <c:v>1484</c:v>
                </c:pt>
                <c:pt idx="2">
                  <c:v>1800</c:v>
                </c:pt>
                <c:pt idx="3">
                  <c:v>1560</c:v>
                </c:pt>
                <c:pt idx="4">
                  <c:v>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7-4AE4-B7B8-61D51BA1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0.13255158082232449</c:v>
                </c:pt>
                <c:pt idx="1">
                  <c:v>1.4546534065607837E-2</c:v>
                </c:pt>
                <c:pt idx="2">
                  <c:v>4.4530206323289301E-2</c:v>
                </c:pt>
                <c:pt idx="3">
                  <c:v>4.3045866112512987E-3</c:v>
                </c:pt>
                <c:pt idx="4">
                  <c:v>5.5514323883033991E-2</c:v>
                </c:pt>
                <c:pt idx="5">
                  <c:v>2.686655781505121E-2</c:v>
                </c:pt>
                <c:pt idx="6">
                  <c:v>7.2138934243728664E-2</c:v>
                </c:pt>
                <c:pt idx="7">
                  <c:v>6.7982781653554994E-2</c:v>
                </c:pt>
                <c:pt idx="8">
                  <c:v>5.1506605313937956E-2</c:v>
                </c:pt>
                <c:pt idx="9">
                  <c:v>1.1874721686210479E-3</c:v>
                </c:pt>
                <c:pt idx="10">
                  <c:v>2.2710405224877543E-2</c:v>
                </c:pt>
                <c:pt idx="11">
                  <c:v>2.7905595962594627E-2</c:v>
                </c:pt>
                <c:pt idx="12">
                  <c:v>3.2952352679234083E-2</c:v>
                </c:pt>
                <c:pt idx="13">
                  <c:v>5.2248775419326113E-2</c:v>
                </c:pt>
                <c:pt idx="14">
                  <c:v>3.4881994953243282E-2</c:v>
                </c:pt>
                <c:pt idx="15">
                  <c:v>7.065459403295235E-2</c:v>
                </c:pt>
                <c:pt idx="16">
                  <c:v>0.10123200237494434</c:v>
                </c:pt>
                <c:pt idx="17">
                  <c:v>7.124833011726288E-3</c:v>
                </c:pt>
                <c:pt idx="18">
                  <c:v>2.8944634110138045E-2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A-4D91-A016-20497FF49C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A-4D91-A016-20497FF4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10.70'!$Z$44:$Z$60</c:f>
              <c:numCache>
                <c:formatCode>#,##0</c:formatCode>
                <c:ptCount val="17"/>
                <c:pt idx="0">
                  <c:v>12</c:v>
                </c:pt>
                <c:pt idx="1">
                  <c:v>70</c:v>
                </c:pt>
                <c:pt idx="2">
                  <c:v>194</c:v>
                </c:pt>
                <c:pt idx="3">
                  <c:v>279</c:v>
                </c:pt>
                <c:pt idx="4">
                  <c:v>270</c:v>
                </c:pt>
                <c:pt idx="5">
                  <c:v>286</c:v>
                </c:pt>
                <c:pt idx="6">
                  <c:v>292</c:v>
                </c:pt>
                <c:pt idx="7">
                  <c:v>218</c:v>
                </c:pt>
                <c:pt idx="8">
                  <c:v>235</c:v>
                </c:pt>
                <c:pt idx="9">
                  <c:v>344</c:v>
                </c:pt>
                <c:pt idx="10">
                  <c:v>420</c:v>
                </c:pt>
                <c:pt idx="11">
                  <c:v>376</c:v>
                </c:pt>
                <c:pt idx="12">
                  <c:v>262</c:v>
                </c:pt>
                <c:pt idx="13">
                  <c:v>118</c:v>
                </c:pt>
                <c:pt idx="14">
                  <c:v>60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9-437D-8DCB-E6F9E8D54857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10.70'!$Z$63:$Z$79</c:f>
              <c:numCache>
                <c:formatCode>#,##0</c:formatCode>
                <c:ptCount val="17"/>
                <c:pt idx="0">
                  <c:v>15</c:v>
                </c:pt>
                <c:pt idx="1">
                  <c:v>54</c:v>
                </c:pt>
                <c:pt idx="2">
                  <c:v>229</c:v>
                </c:pt>
                <c:pt idx="3">
                  <c:v>251</c:v>
                </c:pt>
                <c:pt idx="4">
                  <c:v>249</c:v>
                </c:pt>
                <c:pt idx="5">
                  <c:v>261</c:v>
                </c:pt>
                <c:pt idx="6">
                  <c:v>226</c:v>
                </c:pt>
                <c:pt idx="7">
                  <c:v>256</c:v>
                </c:pt>
                <c:pt idx="8">
                  <c:v>269</c:v>
                </c:pt>
                <c:pt idx="9">
                  <c:v>323</c:v>
                </c:pt>
                <c:pt idx="10">
                  <c:v>401</c:v>
                </c:pt>
                <c:pt idx="11">
                  <c:v>373</c:v>
                </c:pt>
                <c:pt idx="12">
                  <c:v>166</c:v>
                </c:pt>
                <c:pt idx="13">
                  <c:v>93</c:v>
                </c:pt>
                <c:pt idx="14">
                  <c:v>43</c:v>
                </c:pt>
                <c:pt idx="15">
                  <c:v>24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9-437D-8DCB-E6F9E8D5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10.70'!$Z$83:$Z$90</c:f>
              <c:numCache>
                <c:formatCode>#,##0</c:formatCode>
                <c:ptCount val="8"/>
                <c:pt idx="0">
                  <c:v>207</c:v>
                </c:pt>
                <c:pt idx="1">
                  <c:v>130</c:v>
                </c:pt>
                <c:pt idx="2">
                  <c:v>354</c:v>
                </c:pt>
                <c:pt idx="3">
                  <c:v>98</c:v>
                </c:pt>
                <c:pt idx="4">
                  <c:v>62</c:v>
                </c:pt>
                <c:pt idx="5">
                  <c:v>65</c:v>
                </c:pt>
                <c:pt idx="6">
                  <c:v>300</c:v>
                </c:pt>
                <c:pt idx="7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9-4418-A920-84C0A2EB76B7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10.70'!$Z$93:$Z$100</c:f>
              <c:numCache>
                <c:formatCode>#,##0</c:formatCode>
                <c:ptCount val="8"/>
                <c:pt idx="0">
                  <c:v>145</c:v>
                </c:pt>
                <c:pt idx="1">
                  <c:v>327</c:v>
                </c:pt>
                <c:pt idx="2">
                  <c:v>65</c:v>
                </c:pt>
                <c:pt idx="3">
                  <c:v>389</c:v>
                </c:pt>
                <c:pt idx="4">
                  <c:v>253</c:v>
                </c:pt>
                <c:pt idx="5">
                  <c:v>227</c:v>
                </c:pt>
                <c:pt idx="6">
                  <c:v>32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9-4418-A920-84C0A2EB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2.2989066770792658E-2</c:v>
                </c:pt>
                <c:pt idx="1">
                  <c:v>7.6142131979695434E-3</c:v>
                </c:pt>
                <c:pt idx="2">
                  <c:v>4.2756735650136664E-2</c:v>
                </c:pt>
                <c:pt idx="3">
                  <c:v>4.1487700117141743E-3</c:v>
                </c:pt>
                <c:pt idx="4">
                  <c:v>3.0993752440452948E-2</c:v>
                </c:pt>
                <c:pt idx="5">
                  <c:v>2.328192112456072E-2</c:v>
                </c:pt>
                <c:pt idx="6">
                  <c:v>6.6575556423272161E-2</c:v>
                </c:pt>
                <c:pt idx="7">
                  <c:v>0.13969152674736432</c:v>
                </c:pt>
                <c:pt idx="8">
                  <c:v>1.7571261226083563E-2</c:v>
                </c:pt>
                <c:pt idx="9">
                  <c:v>2.3037875829754001E-2</c:v>
                </c:pt>
                <c:pt idx="10">
                  <c:v>3.5142522452167126E-2</c:v>
                </c:pt>
                <c:pt idx="11">
                  <c:v>1.8254588051542366E-2</c:v>
                </c:pt>
                <c:pt idx="12">
                  <c:v>0.11177274502147598</c:v>
                </c:pt>
                <c:pt idx="13">
                  <c:v>9.9424053104256144E-2</c:v>
                </c:pt>
                <c:pt idx="14">
                  <c:v>5.7057789925810232E-2</c:v>
                </c:pt>
                <c:pt idx="15">
                  <c:v>9.4250292854353768E-2</c:v>
                </c:pt>
                <c:pt idx="16">
                  <c:v>0.11826434986333463</c:v>
                </c:pt>
                <c:pt idx="17">
                  <c:v>2.7869972666926982E-2</c:v>
                </c:pt>
                <c:pt idx="18">
                  <c:v>2.8992581023037877E-2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0-495D-B80E-2A4129F5F6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0-495D-B80E-2A4129F5F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10.7'!$V$8:$Z$8</c:f>
              <c:numCache>
                <c:formatCode>#,##0</c:formatCode>
                <c:ptCount val="5"/>
                <c:pt idx="0">
                  <c:v>32322.21</c:v>
                </c:pt>
                <c:pt idx="1">
                  <c:v>33261.5</c:v>
                </c:pt>
                <c:pt idx="2">
                  <c:v>35774.35</c:v>
                </c:pt>
                <c:pt idx="3">
                  <c:v>33956</c:v>
                </c:pt>
                <c:pt idx="4">
                  <c:v>36876.39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F-4BB6-8FCE-50D5833BA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F-4BB6-8FCE-50D5833B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10.70'!$V$8:$Z$8</c:f>
              <c:numCache>
                <c:formatCode>#,##0</c:formatCode>
                <c:ptCount val="5"/>
                <c:pt idx="0">
                  <c:v>27980</c:v>
                </c:pt>
                <c:pt idx="1">
                  <c:v>28342.84</c:v>
                </c:pt>
                <c:pt idx="2">
                  <c:v>30019.5</c:v>
                </c:pt>
                <c:pt idx="3">
                  <c:v>30621.5</c:v>
                </c:pt>
                <c:pt idx="4">
                  <c:v>31385.01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8-4D5D-B799-C750EB837E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8-4D5D-B799-C750EB837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10.8'!$U$4:$Y$4</c:f>
              <c:numCache>
                <c:formatCode>#,##0</c:formatCode>
                <c:ptCount val="5"/>
                <c:pt idx="1">
                  <c:v>7341</c:v>
                </c:pt>
                <c:pt idx="2">
                  <c:v>7529</c:v>
                </c:pt>
                <c:pt idx="3">
                  <c:v>8447</c:v>
                </c:pt>
                <c:pt idx="4">
                  <c:v>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B80-887E-87D0A3E1A99E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10.8'!$U$7:$Y$7</c:f>
              <c:numCache>
                <c:formatCode>#,##0</c:formatCode>
                <c:ptCount val="5"/>
                <c:pt idx="1">
                  <c:v>5054</c:v>
                </c:pt>
                <c:pt idx="2">
                  <c:v>5221</c:v>
                </c:pt>
                <c:pt idx="3">
                  <c:v>5800</c:v>
                </c:pt>
                <c:pt idx="4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B80-887E-87D0A3E1A99E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10.8'!$U$11:$Y$11</c:f>
              <c:numCache>
                <c:formatCode>#,##0</c:formatCode>
                <c:ptCount val="5"/>
                <c:pt idx="1">
                  <c:v>6244</c:v>
                </c:pt>
                <c:pt idx="2">
                  <c:v>6381</c:v>
                </c:pt>
                <c:pt idx="3">
                  <c:v>7145</c:v>
                </c:pt>
                <c:pt idx="4">
                  <c:v>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B80-887E-87D0A3E1A99E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10.8'!$U$12:$Y$12</c:f>
              <c:numCache>
                <c:formatCode>#,##0</c:formatCode>
                <c:ptCount val="5"/>
                <c:pt idx="1">
                  <c:v>1091</c:v>
                </c:pt>
                <c:pt idx="2">
                  <c:v>1148</c:v>
                </c:pt>
                <c:pt idx="3">
                  <c:v>1295</c:v>
                </c:pt>
                <c:pt idx="4">
                  <c:v>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B80-887E-87D0A3E1A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0.10022888808577279</c:v>
                </c:pt>
                <c:pt idx="1">
                  <c:v>3.6140224069389228E-3</c:v>
                </c:pt>
                <c:pt idx="2">
                  <c:v>0.12239489218166485</c:v>
                </c:pt>
                <c:pt idx="3">
                  <c:v>9.0350560173473073E-3</c:v>
                </c:pt>
                <c:pt idx="4">
                  <c:v>4.1681725093362244E-2</c:v>
                </c:pt>
                <c:pt idx="5">
                  <c:v>2.3852547885796892E-2</c:v>
                </c:pt>
                <c:pt idx="6">
                  <c:v>9.4446452234670519E-2</c:v>
                </c:pt>
                <c:pt idx="7">
                  <c:v>7.4930731237200343E-2</c:v>
                </c:pt>
                <c:pt idx="8">
                  <c:v>3.4815082520178293E-2</c:v>
                </c:pt>
                <c:pt idx="9">
                  <c:v>4.3368268883267076E-3</c:v>
                </c:pt>
                <c:pt idx="10">
                  <c:v>1.9395253583905554E-2</c:v>
                </c:pt>
                <c:pt idx="11">
                  <c:v>9.637393085170462E-3</c:v>
                </c:pt>
                <c:pt idx="12">
                  <c:v>2.4213950126490785E-2</c:v>
                </c:pt>
                <c:pt idx="13">
                  <c:v>8.0472232261173351E-2</c:v>
                </c:pt>
                <c:pt idx="14">
                  <c:v>4.2043127334056137E-2</c:v>
                </c:pt>
                <c:pt idx="15">
                  <c:v>6.673894711480545E-2</c:v>
                </c:pt>
                <c:pt idx="16">
                  <c:v>0.12239489218166485</c:v>
                </c:pt>
                <c:pt idx="17">
                  <c:v>4.9391639561498614E-3</c:v>
                </c:pt>
                <c:pt idx="18">
                  <c:v>3.2164799421756415E-2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4-46F8-95D3-135A8FC196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4-46F8-95D3-135A8FC1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5</c:v>
                </c:pt>
                <c:pt idx="1">
                  <c:v>85</c:v>
                </c:pt>
                <c:pt idx="2">
                  <c:v>248</c:v>
                </c:pt>
                <c:pt idx="3">
                  <c:v>398</c:v>
                </c:pt>
                <c:pt idx="4">
                  <c:v>497</c:v>
                </c:pt>
                <c:pt idx="5">
                  <c:v>354</c:v>
                </c:pt>
                <c:pt idx="6">
                  <c:v>398</c:v>
                </c:pt>
                <c:pt idx="7">
                  <c:v>335</c:v>
                </c:pt>
                <c:pt idx="8">
                  <c:v>393</c:v>
                </c:pt>
                <c:pt idx="9">
                  <c:v>349</c:v>
                </c:pt>
                <c:pt idx="10">
                  <c:v>417</c:v>
                </c:pt>
                <c:pt idx="11">
                  <c:v>359</c:v>
                </c:pt>
                <c:pt idx="12">
                  <c:v>189</c:v>
                </c:pt>
                <c:pt idx="13">
                  <c:v>80</c:v>
                </c:pt>
                <c:pt idx="14">
                  <c:v>30</c:v>
                </c:pt>
                <c:pt idx="15">
                  <c:v>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62F-AA08-BB18FAE29ACF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6</c:v>
                </c:pt>
                <c:pt idx="1">
                  <c:v>97</c:v>
                </c:pt>
                <c:pt idx="2">
                  <c:v>255</c:v>
                </c:pt>
                <c:pt idx="3">
                  <c:v>302</c:v>
                </c:pt>
                <c:pt idx="4">
                  <c:v>394</c:v>
                </c:pt>
                <c:pt idx="5">
                  <c:v>305</c:v>
                </c:pt>
                <c:pt idx="6">
                  <c:v>350</c:v>
                </c:pt>
                <c:pt idx="7">
                  <c:v>317</c:v>
                </c:pt>
                <c:pt idx="8">
                  <c:v>401</c:v>
                </c:pt>
                <c:pt idx="9">
                  <c:v>362</c:v>
                </c:pt>
                <c:pt idx="10">
                  <c:v>416</c:v>
                </c:pt>
                <c:pt idx="11">
                  <c:v>314</c:v>
                </c:pt>
                <c:pt idx="12">
                  <c:v>147</c:v>
                </c:pt>
                <c:pt idx="13">
                  <c:v>55</c:v>
                </c:pt>
                <c:pt idx="14">
                  <c:v>20</c:v>
                </c:pt>
                <c:pt idx="15">
                  <c:v>14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E-462F-AA08-BB18FAE29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212</c:v>
                </c:pt>
                <c:pt idx="1">
                  <c:v>209</c:v>
                </c:pt>
                <c:pt idx="2">
                  <c:v>425</c:v>
                </c:pt>
                <c:pt idx="3">
                  <c:v>145</c:v>
                </c:pt>
                <c:pt idx="4">
                  <c:v>91</c:v>
                </c:pt>
                <c:pt idx="5">
                  <c:v>134</c:v>
                </c:pt>
                <c:pt idx="6">
                  <c:v>324</c:v>
                </c:pt>
                <c:pt idx="7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7-4374-B958-BDC6CB57D63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160</c:v>
                </c:pt>
                <c:pt idx="1">
                  <c:v>394</c:v>
                </c:pt>
                <c:pt idx="2">
                  <c:v>98</c:v>
                </c:pt>
                <c:pt idx="3">
                  <c:v>475</c:v>
                </c:pt>
                <c:pt idx="4">
                  <c:v>366</c:v>
                </c:pt>
                <c:pt idx="5">
                  <c:v>237</c:v>
                </c:pt>
                <c:pt idx="6">
                  <c:v>20</c:v>
                </c:pt>
                <c:pt idx="7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7-4374-B958-BDC6CB57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10.8'!$U$8:$Y$8</c:f>
              <c:numCache>
                <c:formatCode>#,##0</c:formatCode>
                <c:ptCount val="5"/>
                <c:pt idx="1">
                  <c:v>36508.5</c:v>
                </c:pt>
                <c:pt idx="2">
                  <c:v>37630</c:v>
                </c:pt>
                <c:pt idx="3">
                  <c:v>36991.99</c:v>
                </c:pt>
                <c:pt idx="4">
                  <c:v>38348.120000000003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B99-9C4D-C7427E71E2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8-4B99-9C4D-C7427E71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10.8'!$V$4:$Z$4</c:f>
              <c:numCache>
                <c:formatCode>#,##0</c:formatCode>
                <c:ptCount val="5"/>
                <c:pt idx="0">
                  <c:v>7341</c:v>
                </c:pt>
                <c:pt idx="1">
                  <c:v>7529</c:v>
                </c:pt>
                <c:pt idx="2">
                  <c:v>8447</c:v>
                </c:pt>
                <c:pt idx="3">
                  <c:v>7932</c:v>
                </c:pt>
                <c:pt idx="4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F-4FBD-8473-3A30E8CDD703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10.8'!$V$7:$Z$7</c:f>
              <c:numCache>
                <c:formatCode>#,##0</c:formatCode>
                <c:ptCount val="5"/>
                <c:pt idx="0">
                  <c:v>5054</c:v>
                </c:pt>
                <c:pt idx="1">
                  <c:v>5221</c:v>
                </c:pt>
                <c:pt idx="2">
                  <c:v>5800</c:v>
                </c:pt>
                <c:pt idx="3">
                  <c:v>5509</c:v>
                </c:pt>
                <c:pt idx="4">
                  <c:v>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F-4FBD-8473-3A30E8CDD703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10.8'!$V$11:$Z$11</c:f>
              <c:numCache>
                <c:formatCode>#,##0</c:formatCode>
                <c:ptCount val="5"/>
                <c:pt idx="0">
                  <c:v>6244</c:v>
                </c:pt>
                <c:pt idx="1">
                  <c:v>6381</c:v>
                </c:pt>
                <c:pt idx="2">
                  <c:v>7145</c:v>
                </c:pt>
                <c:pt idx="3">
                  <c:v>6788</c:v>
                </c:pt>
                <c:pt idx="4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F-4FBD-8473-3A30E8CDD703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10.8'!$V$12:$Z$12</c:f>
              <c:numCache>
                <c:formatCode>#,##0</c:formatCode>
                <c:ptCount val="5"/>
                <c:pt idx="0">
                  <c:v>1091</c:v>
                </c:pt>
                <c:pt idx="1">
                  <c:v>1148</c:v>
                </c:pt>
                <c:pt idx="2">
                  <c:v>1295</c:v>
                </c:pt>
                <c:pt idx="3">
                  <c:v>1138</c:v>
                </c:pt>
                <c:pt idx="4">
                  <c:v>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F-4FBD-8473-3A30E8CD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0.10022888808577279</c:v>
                </c:pt>
                <c:pt idx="1">
                  <c:v>3.6140224069389228E-3</c:v>
                </c:pt>
                <c:pt idx="2">
                  <c:v>0.12239489218166485</c:v>
                </c:pt>
                <c:pt idx="3">
                  <c:v>9.0350560173473073E-3</c:v>
                </c:pt>
                <c:pt idx="4">
                  <c:v>4.1681725093362244E-2</c:v>
                </c:pt>
                <c:pt idx="5">
                  <c:v>2.3852547885796892E-2</c:v>
                </c:pt>
                <c:pt idx="6">
                  <c:v>9.4446452234670519E-2</c:v>
                </c:pt>
                <c:pt idx="7">
                  <c:v>7.4930731237200343E-2</c:v>
                </c:pt>
                <c:pt idx="8">
                  <c:v>3.4815082520178293E-2</c:v>
                </c:pt>
                <c:pt idx="9">
                  <c:v>4.3368268883267076E-3</c:v>
                </c:pt>
                <c:pt idx="10">
                  <c:v>1.9395253583905554E-2</c:v>
                </c:pt>
                <c:pt idx="11">
                  <c:v>9.637393085170462E-3</c:v>
                </c:pt>
                <c:pt idx="12">
                  <c:v>2.4213950126490785E-2</c:v>
                </c:pt>
                <c:pt idx="13">
                  <c:v>8.0472232261173351E-2</c:v>
                </c:pt>
                <c:pt idx="14">
                  <c:v>4.2043127334056137E-2</c:v>
                </c:pt>
                <c:pt idx="15">
                  <c:v>6.673894711480545E-2</c:v>
                </c:pt>
                <c:pt idx="16">
                  <c:v>0.12239489218166485</c:v>
                </c:pt>
                <c:pt idx="17">
                  <c:v>4.9391639561498614E-3</c:v>
                </c:pt>
                <c:pt idx="18">
                  <c:v>3.2164799421756415E-2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3-4FBA-87CE-0AC2B15B5D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3-4FBA-87CE-0AC2B15B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10.8'!$Z$44:$Z$60</c:f>
              <c:numCache>
                <c:formatCode>#,##0</c:formatCode>
                <c:ptCount val="17"/>
                <c:pt idx="0">
                  <c:v>12</c:v>
                </c:pt>
                <c:pt idx="1">
                  <c:v>113</c:v>
                </c:pt>
                <c:pt idx="2">
                  <c:v>255</c:v>
                </c:pt>
                <c:pt idx="3">
                  <c:v>395</c:v>
                </c:pt>
                <c:pt idx="4">
                  <c:v>477</c:v>
                </c:pt>
                <c:pt idx="5">
                  <c:v>418</c:v>
                </c:pt>
                <c:pt idx="6">
                  <c:v>378</c:v>
                </c:pt>
                <c:pt idx="7">
                  <c:v>347</c:v>
                </c:pt>
                <c:pt idx="8">
                  <c:v>391</c:v>
                </c:pt>
                <c:pt idx="9">
                  <c:v>389</c:v>
                </c:pt>
                <c:pt idx="10">
                  <c:v>433</c:v>
                </c:pt>
                <c:pt idx="11">
                  <c:v>378</c:v>
                </c:pt>
                <c:pt idx="12">
                  <c:v>220</c:v>
                </c:pt>
                <c:pt idx="13">
                  <c:v>100</c:v>
                </c:pt>
                <c:pt idx="14">
                  <c:v>29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8-4F01-923A-63BCF1BA3BFC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10.8'!$Z$63:$Z$79</c:f>
              <c:numCache>
                <c:formatCode>#,##0</c:formatCode>
                <c:ptCount val="17"/>
                <c:pt idx="0">
                  <c:v>10</c:v>
                </c:pt>
                <c:pt idx="1">
                  <c:v>94</c:v>
                </c:pt>
                <c:pt idx="2">
                  <c:v>294</c:v>
                </c:pt>
                <c:pt idx="3">
                  <c:v>322</c:v>
                </c:pt>
                <c:pt idx="4">
                  <c:v>411</c:v>
                </c:pt>
                <c:pt idx="5">
                  <c:v>300</c:v>
                </c:pt>
                <c:pt idx="6">
                  <c:v>367</c:v>
                </c:pt>
                <c:pt idx="7">
                  <c:v>323</c:v>
                </c:pt>
                <c:pt idx="8">
                  <c:v>382</c:v>
                </c:pt>
                <c:pt idx="9">
                  <c:v>397</c:v>
                </c:pt>
                <c:pt idx="10">
                  <c:v>421</c:v>
                </c:pt>
                <c:pt idx="11">
                  <c:v>328</c:v>
                </c:pt>
                <c:pt idx="12">
                  <c:v>176</c:v>
                </c:pt>
                <c:pt idx="13">
                  <c:v>56</c:v>
                </c:pt>
                <c:pt idx="14">
                  <c:v>29</c:v>
                </c:pt>
                <c:pt idx="15">
                  <c:v>15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8-4F01-923A-63BCF1BA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10.8'!$Z$83:$Z$90</c:f>
              <c:numCache>
                <c:formatCode>#,##0</c:formatCode>
                <c:ptCount val="8"/>
                <c:pt idx="0">
                  <c:v>210</c:v>
                </c:pt>
                <c:pt idx="1">
                  <c:v>235</c:v>
                </c:pt>
                <c:pt idx="2">
                  <c:v>424</c:v>
                </c:pt>
                <c:pt idx="3">
                  <c:v>152</c:v>
                </c:pt>
                <c:pt idx="4">
                  <c:v>73</c:v>
                </c:pt>
                <c:pt idx="5">
                  <c:v>158</c:v>
                </c:pt>
                <c:pt idx="6">
                  <c:v>340</c:v>
                </c:pt>
                <c:pt idx="7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8-41C7-812F-7065128CAD7A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10.8'!$Z$93:$Z$100</c:f>
              <c:numCache>
                <c:formatCode>#,##0</c:formatCode>
                <c:ptCount val="8"/>
                <c:pt idx="0">
                  <c:v>164</c:v>
                </c:pt>
                <c:pt idx="1">
                  <c:v>404</c:v>
                </c:pt>
                <c:pt idx="2">
                  <c:v>100</c:v>
                </c:pt>
                <c:pt idx="3">
                  <c:v>497</c:v>
                </c:pt>
                <c:pt idx="4">
                  <c:v>371</c:v>
                </c:pt>
                <c:pt idx="5">
                  <c:v>252</c:v>
                </c:pt>
                <c:pt idx="6">
                  <c:v>22</c:v>
                </c:pt>
                <c:pt idx="7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8-41C7-812F-7065128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10.1'!$Z$44:$Z$60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419</c:v>
                </c:pt>
                <c:pt idx="3">
                  <c:v>1356</c:v>
                </c:pt>
                <c:pt idx="4">
                  <c:v>2247</c:v>
                </c:pt>
                <c:pt idx="5">
                  <c:v>1724</c:v>
                </c:pt>
                <c:pt idx="6">
                  <c:v>1241</c:v>
                </c:pt>
                <c:pt idx="7">
                  <c:v>720</c:v>
                </c:pt>
                <c:pt idx="8">
                  <c:v>663</c:v>
                </c:pt>
                <c:pt idx="9">
                  <c:v>521</c:v>
                </c:pt>
                <c:pt idx="10">
                  <c:v>614</c:v>
                </c:pt>
                <c:pt idx="11">
                  <c:v>509</c:v>
                </c:pt>
                <c:pt idx="12">
                  <c:v>337</c:v>
                </c:pt>
                <c:pt idx="13">
                  <c:v>267</c:v>
                </c:pt>
                <c:pt idx="14">
                  <c:v>112</c:v>
                </c:pt>
                <c:pt idx="15">
                  <c:v>33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8-4ED2-9867-EA281D4A25D1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10.1'!$Z$63:$Z$79</c:f>
              <c:numCache>
                <c:formatCode>#,##0</c:formatCode>
                <c:ptCount val="17"/>
                <c:pt idx="0">
                  <c:v>0</c:v>
                </c:pt>
                <c:pt idx="1">
                  <c:v>81</c:v>
                </c:pt>
                <c:pt idx="2">
                  <c:v>520</c:v>
                </c:pt>
                <c:pt idx="3">
                  <c:v>1442</c:v>
                </c:pt>
                <c:pt idx="4">
                  <c:v>2056</c:v>
                </c:pt>
                <c:pt idx="5">
                  <c:v>1480</c:v>
                </c:pt>
                <c:pt idx="6">
                  <c:v>943</c:v>
                </c:pt>
                <c:pt idx="7">
                  <c:v>633</c:v>
                </c:pt>
                <c:pt idx="8">
                  <c:v>490</c:v>
                </c:pt>
                <c:pt idx="9">
                  <c:v>466</c:v>
                </c:pt>
                <c:pt idx="10">
                  <c:v>543</c:v>
                </c:pt>
                <c:pt idx="11">
                  <c:v>438</c:v>
                </c:pt>
                <c:pt idx="12">
                  <c:v>288</c:v>
                </c:pt>
                <c:pt idx="13">
                  <c:v>156</c:v>
                </c:pt>
                <c:pt idx="14">
                  <c:v>69</c:v>
                </c:pt>
                <c:pt idx="15">
                  <c:v>23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8-4ED2-9867-EA281D4A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10.8'!$V$8:$Z$8</c:f>
              <c:numCache>
                <c:formatCode>#,##0</c:formatCode>
                <c:ptCount val="5"/>
                <c:pt idx="0">
                  <c:v>36508.5</c:v>
                </c:pt>
                <c:pt idx="1">
                  <c:v>37630</c:v>
                </c:pt>
                <c:pt idx="2">
                  <c:v>36991.99</c:v>
                </c:pt>
                <c:pt idx="3">
                  <c:v>38348.120000000003</c:v>
                </c:pt>
                <c:pt idx="4">
                  <c:v>39051.01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D-4A44-A854-1F2B9DD36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D-4A44-A854-1F2B9DD3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10.9'!$U$4:$Y$4</c:f>
              <c:numCache>
                <c:formatCode>#,##0</c:formatCode>
                <c:ptCount val="5"/>
                <c:pt idx="1">
                  <c:v>33135</c:v>
                </c:pt>
                <c:pt idx="2">
                  <c:v>34055</c:v>
                </c:pt>
                <c:pt idx="3">
                  <c:v>34555</c:v>
                </c:pt>
                <c:pt idx="4">
                  <c:v>34770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E-4285-9AF0-BAF80BE43AC0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10.9'!$U$7:$Y$7</c:f>
              <c:numCache>
                <c:formatCode>#,##0</c:formatCode>
                <c:ptCount val="5"/>
                <c:pt idx="1">
                  <c:v>23946</c:v>
                </c:pt>
                <c:pt idx="2">
                  <c:v>24197</c:v>
                </c:pt>
                <c:pt idx="3">
                  <c:v>24419</c:v>
                </c:pt>
                <c:pt idx="4">
                  <c:v>24484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E-4285-9AF0-BAF80BE43AC0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10.9'!$U$11:$Y$11</c:f>
              <c:numCache>
                <c:formatCode>#,##0</c:formatCode>
                <c:ptCount val="5"/>
                <c:pt idx="1">
                  <c:v>28486</c:v>
                </c:pt>
                <c:pt idx="2">
                  <c:v>29244</c:v>
                </c:pt>
                <c:pt idx="3">
                  <c:v>29765</c:v>
                </c:pt>
                <c:pt idx="4">
                  <c:v>29993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E-4285-9AF0-BAF80BE43AC0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10.9'!$U$12:$Y$12</c:f>
              <c:numCache>
                <c:formatCode>#,##0</c:formatCode>
                <c:ptCount val="5"/>
                <c:pt idx="1">
                  <c:v>4648</c:v>
                </c:pt>
                <c:pt idx="2">
                  <c:v>4811</c:v>
                </c:pt>
                <c:pt idx="3">
                  <c:v>4789</c:v>
                </c:pt>
                <c:pt idx="4">
                  <c:v>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E-4285-9AF0-BAF80BE4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1.0456545340266271E-2</c:v>
                </c:pt>
                <c:pt idx="1">
                  <c:v>9.656591051939889E-3</c:v>
                </c:pt>
                <c:pt idx="2">
                  <c:v>3.6912176447060165E-2</c:v>
                </c:pt>
                <c:pt idx="3">
                  <c:v>5.8568081823895781E-3</c:v>
                </c:pt>
                <c:pt idx="4">
                  <c:v>3.5912233586652194E-2</c:v>
                </c:pt>
                <c:pt idx="5">
                  <c:v>2.9226901319924576E-2</c:v>
                </c:pt>
                <c:pt idx="6">
                  <c:v>7.770984515170562E-2</c:v>
                </c:pt>
                <c:pt idx="7">
                  <c:v>7.1795897377292722E-2</c:v>
                </c:pt>
                <c:pt idx="8">
                  <c:v>2.0627392720415975E-2</c:v>
                </c:pt>
                <c:pt idx="9">
                  <c:v>1.6884749442888976E-2</c:v>
                </c:pt>
                <c:pt idx="10">
                  <c:v>4.4740300554254042E-2</c:v>
                </c:pt>
                <c:pt idx="11">
                  <c:v>2.2970115993371808E-2</c:v>
                </c:pt>
                <c:pt idx="12">
                  <c:v>0.11753614079195475</c:v>
                </c:pt>
                <c:pt idx="13">
                  <c:v>6.951031369636021E-2</c:v>
                </c:pt>
                <c:pt idx="14">
                  <c:v>5.4568310382263868E-2</c:v>
                </c:pt>
                <c:pt idx="15">
                  <c:v>0.11530769670304554</c:v>
                </c:pt>
                <c:pt idx="16">
                  <c:v>0.16881892463287812</c:v>
                </c:pt>
                <c:pt idx="17">
                  <c:v>2.2970115993371808E-2</c:v>
                </c:pt>
                <c:pt idx="18">
                  <c:v>2.7512713559225188E-2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1-4558-8B95-56DB29A480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1-4558-8B95-56DB29A4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22</c:v>
                </c:pt>
                <c:pt idx="1">
                  <c:v>272</c:v>
                </c:pt>
                <c:pt idx="2">
                  <c:v>907</c:v>
                </c:pt>
                <c:pt idx="3">
                  <c:v>1489</c:v>
                </c:pt>
                <c:pt idx="4">
                  <c:v>1603</c:v>
                </c:pt>
                <c:pt idx="5">
                  <c:v>1438</c:v>
                </c:pt>
                <c:pt idx="6">
                  <c:v>1577</c:v>
                </c:pt>
                <c:pt idx="7">
                  <c:v>1629</c:v>
                </c:pt>
                <c:pt idx="8">
                  <c:v>1767</c:v>
                </c:pt>
                <c:pt idx="9">
                  <c:v>1539</c:v>
                </c:pt>
                <c:pt idx="10">
                  <c:v>1558</c:v>
                </c:pt>
                <c:pt idx="11">
                  <c:v>1329</c:v>
                </c:pt>
                <c:pt idx="12">
                  <c:v>861</c:v>
                </c:pt>
                <c:pt idx="13">
                  <c:v>552</c:v>
                </c:pt>
                <c:pt idx="14">
                  <c:v>234</c:v>
                </c:pt>
                <c:pt idx="15">
                  <c:v>117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8-49C9-8DBC-D2F46C7F4F0F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22</c:v>
                </c:pt>
                <c:pt idx="1">
                  <c:v>367</c:v>
                </c:pt>
                <c:pt idx="2">
                  <c:v>1188</c:v>
                </c:pt>
                <c:pt idx="3">
                  <c:v>1705</c:v>
                </c:pt>
                <c:pt idx="4">
                  <c:v>1828</c:v>
                </c:pt>
                <c:pt idx="5">
                  <c:v>1488</c:v>
                </c:pt>
                <c:pt idx="6">
                  <c:v>1624</c:v>
                </c:pt>
                <c:pt idx="7">
                  <c:v>1777</c:v>
                </c:pt>
                <c:pt idx="8">
                  <c:v>1896</c:v>
                </c:pt>
                <c:pt idx="9">
                  <c:v>1671</c:v>
                </c:pt>
                <c:pt idx="10">
                  <c:v>1628</c:v>
                </c:pt>
                <c:pt idx="11">
                  <c:v>1278</c:v>
                </c:pt>
                <c:pt idx="12">
                  <c:v>686</c:v>
                </c:pt>
                <c:pt idx="13">
                  <c:v>376</c:v>
                </c:pt>
                <c:pt idx="14">
                  <c:v>121</c:v>
                </c:pt>
                <c:pt idx="15">
                  <c:v>90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8-49C9-8DBC-D2F46C7F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2006</c:v>
                </c:pt>
                <c:pt idx="1">
                  <c:v>3713</c:v>
                </c:pt>
                <c:pt idx="2">
                  <c:v>858</c:v>
                </c:pt>
                <c:pt idx="3">
                  <c:v>662</c:v>
                </c:pt>
                <c:pt idx="4">
                  <c:v>775</c:v>
                </c:pt>
                <c:pt idx="5">
                  <c:v>663</c:v>
                </c:pt>
                <c:pt idx="6">
                  <c:v>258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A-4DC4-8002-D4FA3CE97B0A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1206</c:v>
                </c:pt>
                <c:pt idx="1">
                  <c:v>4092</c:v>
                </c:pt>
                <c:pt idx="2">
                  <c:v>274</c:v>
                </c:pt>
                <c:pt idx="3">
                  <c:v>1163</c:v>
                </c:pt>
                <c:pt idx="4">
                  <c:v>2119</c:v>
                </c:pt>
                <c:pt idx="5">
                  <c:v>960</c:v>
                </c:pt>
                <c:pt idx="6">
                  <c:v>25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A-4DC4-8002-D4FA3CE9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10.9'!$U$8:$Y$8</c:f>
              <c:numCache>
                <c:formatCode>#,##0</c:formatCode>
                <c:ptCount val="5"/>
                <c:pt idx="1">
                  <c:v>43978</c:v>
                </c:pt>
                <c:pt idx="2">
                  <c:v>44025.79</c:v>
                </c:pt>
                <c:pt idx="3">
                  <c:v>45599</c:v>
                </c:pt>
                <c:pt idx="4">
                  <c:v>46441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9-4997-8DAC-11E69C3703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9-4997-8DAC-11E69C370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10.9'!$V$4:$Z$4</c:f>
              <c:numCache>
                <c:formatCode>#,##0</c:formatCode>
                <c:ptCount val="5"/>
                <c:pt idx="0">
                  <c:v>33135</c:v>
                </c:pt>
                <c:pt idx="1">
                  <c:v>34055</c:v>
                </c:pt>
                <c:pt idx="2">
                  <c:v>34555</c:v>
                </c:pt>
                <c:pt idx="3">
                  <c:v>34770</c:v>
                </c:pt>
                <c:pt idx="4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0-4FB3-9A9F-5C8836226FA9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10.9'!$V$7:$Z$7</c:f>
              <c:numCache>
                <c:formatCode>#,##0</c:formatCode>
                <c:ptCount val="5"/>
                <c:pt idx="0">
                  <c:v>23946</c:v>
                </c:pt>
                <c:pt idx="1">
                  <c:v>24197</c:v>
                </c:pt>
                <c:pt idx="2">
                  <c:v>24419</c:v>
                </c:pt>
                <c:pt idx="3">
                  <c:v>24484</c:v>
                </c:pt>
                <c:pt idx="4">
                  <c:v>24934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0-4FB3-9A9F-5C8836226FA9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10.9'!$V$11:$Z$11</c:f>
              <c:numCache>
                <c:formatCode>#,##0</c:formatCode>
                <c:ptCount val="5"/>
                <c:pt idx="0">
                  <c:v>28486</c:v>
                </c:pt>
                <c:pt idx="1">
                  <c:v>29244</c:v>
                </c:pt>
                <c:pt idx="2">
                  <c:v>29765</c:v>
                </c:pt>
                <c:pt idx="3">
                  <c:v>29993</c:v>
                </c:pt>
                <c:pt idx="4">
                  <c:v>30185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0-4FB3-9A9F-5C8836226FA9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10.9'!$V$12:$Z$12</c:f>
              <c:numCache>
                <c:formatCode>#,##0</c:formatCode>
                <c:ptCount val="5"/>
                <c:pt idx="0">
                  <c:v>4648</c:v>
                </c:pt>
                <c:pt idx="1">
                  <c:v>4811</c:v>
                </c:pt>
                <c:pt idx="2">
                  <c:v>4789</c:v>
                </c:pt>
                <c:pt idx="3">
                  <c:v>4780</c:v>
                </c:pt>
                <c:pt idx="4">
                  <c:v>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0-4FB3-9A9F-5C8836226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1.0456545340266271E-2</c:v>
                </c:pt>
                <c:pt idx="1">
                  <c:v>9.656591051939889E-3</c:v>
                </c:pt>
                <c:pt idx="2">
                  <c:v>3.6912176447060165E-2</c:v>
                </c:pt>
                <c:pt idx="3">
                  <c:v>5.8568081823895781E-3</c:v>
                </c:pt>
                <c:pt idx="4">
                  <c:v>3.5912233586652194E-2</c:v>
                </c:pt>
                <c:pt idx="5">
                  <c:v>2.9226901319924576E-2</c:v>
                </c:pt>
                <c:pt idx="6">
                  <c:v>7.770984515170562E-2</c:v>
                </c:pt>
                <c:pt idx="7">
                  <c:v>7.1795897377292722E-2</c:v>
                </c:pt>
                <c:pt idx="8">
                  <c:v>2.0627392720415975E-2</c:v>
                </c:pt>
                <c:pt idx="9">
                  <c:v>1.6884749442888976E-2</c:v>
                </c:pt>
                <c:pt idx="10">
                  <c:v>4.4740300554254042E-2</c:v>
                </c:pt>
                <c:pt idx="11">
                  <c:v>2.2970115993371808E-2</c:v>
                </c:pt>
                <c:pt idx="12">
                  <c:v>0.11753614079195475</c:v>
                </c:pt>
                <c:pt idx="13">
                  <c:v>6.951031369636021E-2</c:v>
                </c:pt>
                <c:pt idx="14">
                  <c:v>5.4568310382263868E-2</c:v>
                </c:pt>
                <c:pt idx="15">
                  <c:v>0.11530769670304554</c:v>
                </c:pt>
                <c:pt idx="16">
                  <c:v>0.16881892463287812</c:v>
                </c:pt>
                <c:pt idx="17">
                  <c:v>2.2970115993371808E-2</c:v>
                </c:pt>
                <c:pt idx="18">
                  <c:v>2.7512713559225188E-2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1-4A1D-9B3A-A8374D25A5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1-4A1D-9B3A-A8374D25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10.9'!$Z$44:$Z$60</c:f>
              <c:numCache>
                <c:formatCode>#,##0</c:formatCode>
                <c:ptCount val="17"/>
                <c:pt idx="0">
                  <c:v>8</c:v>
                </c:pt>
                <c:pt idx="1">
                  <c:v>259</c:v>
                </c:pt>
                <c:pt idx="2">
                  <c:v>959</c:v>
                </c:pt>
                <c:pt idx="3">
                  <c:v>1552</c:v>
                </c:pt>
                <c:pt idx="4">
                  <c:v>1746</c:v>
                </c:pt>
                <c:pt idx="5">
                  <c:v>1456</c:v>
                </c:pt>
                <c:pt idx="6">
                  <c:v>1558</c:v>
                </c:pt>
                <c:pt idx="7">
                  <c:v>1692</c:v>
                </c:pt>
                <c:pt idx="8">
                  <c:v>1782</c:v>
                </c:pt>
                <c:pt idx="9">
                  <c:v>1553</c:v>
                </c:pt>
                <c:pt idx="10">
                  <c:v>1519</c:v>
                </c:pt>
                <c:pt idx="11">
                  <c:v>1254</c:v>
                </c:pt>
                <c:pt idx="12">
                  <c:v>863</c:v>
                </c:pt>
                <c:pt idx="13">
                  <c:v>541</c:v>
                </c:pt>
                <c:pt idx="14">
                  <c:v>251</c:v>
                </c:pt>
                <c:pt idx="15">
                  <c:v>118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9-4493-A38A-37FBCF475604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10.9'!$Z$63:$Z$79</c:f>
              <c:numCache>
                <c:formatCode>#,##0</c:formatCode>
                <c:ptCount val="17"/>
                <c:pt idx="0">
                  <c:v>22</c:v>
                </c:pt>
                <c:pt idx="1">
                  <c:v>392</c:v>
                </c:pt>
                <c:pt idx="2">
                  <c:v>1086</c:v>
                </c:pt>
                <c:pt idx="3">
                  <c:v>1681</c:v>
                </c:pt>
                <c:pt idx="4">
                  <c:v>1812</c:v>
                </c:pt>
                <c:pt idx="5">
                  <c:v>1492</c:v>
                </c:pt>
                <c:pt idx="6">
                  <c:v>1682</c:v>
                </c:pt>
                <c:pt idx="7">
                  <c:v>1847</c:v>
                </c:pt>
                <c:pt idx="8">
                  <c:v>1958</c:v>
                </c:pt>
                <c:pt idx="9">
                  <c:v>1622</c:v>
                </c:pt>
                <c:pt idx="10">
                  <c:v>1603</c:v>
                </c:pt>
                <c:pt idx="11">
                  <c:v>1300</c:v>
                </c:pt>
                <c:pt idx="12">
                  <c:v>707</c:v>
                </c:pt>
                <c:pt idx="13">
                  <c:v>364</c:v>
                </c:pt>
                <c:pt idx="14">
                  <c:v>130</c:v>
                </c:pt>
                <c:pt idx="15">
                  <c:v>73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9-4493-A38A-37FBCF47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10.9'!$Z$83:$Z$90</c:f>
              <c:numCache>
                <c:formatCode>#,##0</c:formatCode>
                <c:ptCount val="8"/>
                <c:pt idx="0">
                  <c:v>2111</c:v>
                </c:pt>
                <c:pt idx="1">
                  <c:v>3789</c:v>
                </c:pt>
                <c:pt idx="2">
                  <c:v>857</c:v>
                </c:pt>
                <c:pt idx="3">
                  <c:v>687</c:v>
                </c:pt>
                <c:pt idx="4">
                  <c:v>753</c:v>
                </c:pt>
                <c:pt idx="5">
                  <c:v>717</c:v>
                </c:pt>
                <c:pt idx="6">
                  <c:v>272</c:v>
                </c:pt>
                <c:pt idx="7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F-47F1-9698-A490EA19DA6D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10.9'!$Z$93:$Z$100</c:f>
              <c:numCache>
                <c:formatCode>#,##0</c:formatCode>
                <c:ptCount val="8"/>
                <c:pt idx="0">
                  <c:v>1288</c:v>
                </c:pt>
                <c:pt idx="1">
                  <c:v>4165</c:v>
                </c:pt>
                <c:pt idx="2">
                  <c:v>286</c:v>
                </c:pt>
                <c:pt idx="3">
                  <c:v>1277</c:v>
                </c:pt>
                <c:pt idx="4">
                  <c:v>2065</c:v>
                </c:pt>
                <c:pt idx="5">
                  <c:v>974</c:v>
                </c:pt>
                <c:pt idx="6">
                  <c:v>30</c:v>
                </c:pt>
                <c:pt idx="7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F-47F1-9698-A490EA19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10.1'!$Z$83:$Z$90</c:f>
              <c:numCache>
                <c:formatCode>#,##0</c:formatCode>
                <c:ptCount val="8"/>
                <c:pt idx="0">
                  <c:v>865</c:v>
                </c:pt>
                <c:pt idx="1">
                  <c:v>2085</c:v>
                </c:pt>
                <c:pt idx="2">
                  <c:v>565</c:v>
                </c:pt>
                <c:pt idx="3">
                  <c:v>507</c:v>
                </c:pt>
                <c:pt idx="4">
                  <c:v>478</c:v>
                </c:pt>
                <c:pt idx="5">
                  <c:v>321</c:v>
                </c:pt>
                <c:pt idx="6">
                  <c:v>127</c:v>
                </c:pt>
                <c:pt idx="7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D-4A4D-B9F9-A02F54A0A083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10.1'!$Z$93:$Z$100</c:f>
              <c:numCache>
                <c:formatCode>#,##0</c:formatCode>
                <c:ptCount val="8"/>
                <c:pt idx="0">
                  <c:v>627</c:v>
                </c:pt>
                <c:pt idx="1">
                  <c:v>1907</c:v>
                </c:pt>
                <c:pt idx="2">
                  <c:v>176</c:v>
                </c:pt>
                <c:pt idx="3">
                  <c:v>761</c:v>
                </c:pt>
                <c:pt idx="4">
                  <c:v>891</c:v>
                </c:pt>
                <c:pt idx="5">
                  <c:v>374</c:v>
                </c:pt>
                <c:pt idx="6">
                  <c:v>13</c:v>
                </c:pt>
                <c:pt idx="7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D-4A4D-B9F9-A02F54A0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10.9'!$V$8:$Z$8</c:f>
              <c:numCache>
                <c:formatCode>#,##0</c:formatCode>
                <c:ptCount val="5"/>
                <c:pt idx="0">
                  <c:v>43978</c:v>
                </c:pt>
                <c:pt idx="1">
                  <c:v>44025.79</c:v>
                </c:pt>
                <c:pt idx="2">
                  <c:v>45599</c:v>
                </c:pt>
                <c:pt idx="3">
                  <c:v>46441</c:v>
                </c:pt>
                <c:pt idx="4">
                  <c:v>46224.639999999999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5-4523-A4AD-67496A2914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41012</c:v>
                </c:pt>
                <c:pt idx="1">
                  <c:v>41400.17</c:v>
                </c:pt>
                <c:pt idx="2">
                  <c:v>42727.89</c:v>
                </c:pt>
                <c:pt idx="3">
                  <c:v>43907.49</c:v>
                </c:pt>
                <c:pt idx="4">
                  <c:v>43939.63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523-A4AD-67496A291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10.10'!$U$4:$Y$4</c:f>
              <c:numCache>
                <c:formatCode>#,##0</c:formatCode>
                <c:ptCount val="5"/>
                <c:pt idx="1">
                  <c:v>35302</c:v>
                </c:pt>
                <c:pt idx="2">
                  <c:v>36524</c:v>
                </c:pt>
                <c:pt idx="3">
                  <c:v>38219</c:v>
                </c:pt>
                <c:pt idx="4">
                  <c:v>39143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2-4119-8D42-31C6DB7BBA9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10.10'!$U$7:$Y$7</c:f>
              <c:numCache>
                <c:formatCode>#,##0</c:formatCode>
                <c:ptCount val="5"/>
                <c:pt idx="1">
                  <c:v>26335</c:v>
                </c:pt>
                <c:pt idx="2">
                  <c:v>26669</c:v>
                </c:pt>
                <c:pt idx="3">
                  <c:v>27456</c:v>
                </c:pt>
                <c:pt idx="4">
                  <c:v>28173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2-4119-8D42-31C6DB7BBA9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10.10'!$U$11:$Y$11</c:f>
              <c:numCache>
                <c:formatCode>#,##0</c:formatCode>
                <c:ptCount val="5"/>
                <c:pt idx="1">
                  <c:v>31390</c:v>
                </c:pt>
                <c:pt idx="2">
                  <c:v>32499</c:v>
                </c:pt>
                <c:pt idx="3">
                  <c:v>33953</c:v>
                </c:pt>
                <c:pt idx="4">
                  <c:v>34680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2-4119-8D42-31C6DB7BBA9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10.10'!$U$12:$Y$12</c:f>
              <c:numCache>
                <c:formatCode>#,##0</c:formatCode>
                <c:ptCount val="5"/>
                <c:pt idx="1">
                  <c:v>3914</c:v>
                </c:pt>
                <c:pt idx="2">
                  <c:v>4025</c:v>
                </c:pt>
                <c:pt idx="3">
                  <c:v>4266</c:v>
                </c:pt>
                <c:pt idx="4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E2-4119-8D42-31C6DB7B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5.3423870983848017E-3</c:v>
                </c:pt>
                <c:pt idx="1">
                  <c:v>5.0178495643707719E-3</c:v>
                </c:pt>
                <c:pt idx="2">
                  <c:v>4.7107871283421122E-2</c:v>
                </c:pt>
                <c:pt idx="3">
                  <c:v>5.6669246323988315E-3</c:v>
                </c:pt>
                <c:pt idx="4">
                  <c:v>5.679406845245525E-2</c:v>
                </c:pt>
                <c:pt idx="5">
                  <c:v>3.5249769079062333E-2</c:v>
                </c:pt>
                <c:pt idx="6">
                  <c:v>9.9533165239533664E-2</c:v>
                </c:pt>
                <c:pt idx="7">
                  <c:v>7.042464488104451E-2</c:v>
                </c:pt>
                <c:pt idx="8">
                  <c:v>3.3427366003445091E-2</c:v>
                </c:pt>
                <c:pt idx="9">
                  <c:v>1.388022068552313E-2</c:v>
                </c:pt>
                <c:pt idx="10">
                  <c:v>4.1316124522555356E-2</c:v>
                </c:pt>
                <c:pt idx="11">
                  <c:v>1.8074244202012132E-2</c:v>
                </c:pt>
                <c:pt idx="12">
                  <c:v>8.258232019372394E-2</c:v>
                </c:pt>
                <c:pt idx="13">
                  <c:v>9.0471078712834205E-2</c:v>
                </c:pt>
                <c:pt idx="14">
                  <c:v>6.0139301495369099E-2</c:v>
                </c:pt>
                <c:pt idx="15">
                  <c:v>0.10502533889207878</c:v>
                </c:pt>
                <c:pt idx="16">
                  <c:v>0.13925156651771226</c:v>
                </c:pt>
                <c:pt idx="17">
                  <c:v>1.7350275856903911E-2</c:v>
                </c:pt>
                <c:pt idx="18">
                  <c:v>3.8545073270589411E-2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7-42EB-B1DF-C966F29889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7-42EB-B1DF-C966F298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17</c:v>
                </c:pt>
                <c:pt idx="1">
                  <c:v>316</c:v>
                </c:pt>
                <c:pt idx="2">
                  <c:v>1055</c:v>
                </c:pt>
                <c:pt idx="3">
                  <c:v>1854</c:v>
                </c:pt>
                <c:pt idx="4">
                  <c:v>2375</c:v>
                </c:pt>
                <c:pt idx="5">
                  <c:v>2295</c:v>
                </c:pt>
                <c:pt idx="6">
                  <c:v>2176</c:v>
                </c:pt>
                <c:pt idx="7">
                  <c:v>1992</c:v>
                </c:pt>
                <c:pt idx="8">
                  <c:v>1906</c:v>
                </c:pt>
                <c:pt idx="9">
                  <c:v>1651</c:v>
                </c:pt>
                <c:pt idx="10">
                  <c:v>1484</c:v>
                </c:pt>
                <c:pt idx="11">
                  <c:v>1087</c:v>
                </c:pt>
                <c:pt idx="12">
                  <c:v>578</c:v>
                </c:pt>
                <c:pt idx="13">
                  <c:v>316</c:v>
                </c:pt>
                <c:pt idx="14">
                  <c:v>118</c:v>
                </c:pt>
                <c:pt idx="15">
                  <c:v>76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E-49C7-BC8E-0516CDD006DE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14</c:v>
                </c:pt>
                <c:pt idx="1">
                  <c:v>367</c:v>
                </c:pt>
                <c:pt idx="2">
                  <c:v>1190</c:v>
                </c:pt>
                <c:pt idx="3">
                  <c:v>1992</c:v>
                </c:pt>
                <c:pt idx="4">
                  <c:v>2375</c:v>
                </c:pt>
                <c:pt idx="5">
                  <c:v>2144</c:v>
                </c:pt>
                <c:pt idx="6">
                  <c:v>2096</c:v>
                </c:pt>
                <c:pt idx="7">
                  <c:v>1877</c:v>
                </c:pt>
                <c:pt idx="8">
                  <c:v>2078</c:v>
                </c:pt>
                <c:pt idx="9">
                  <c:v>1869</c:v>
                </c:pt>
                <c:pt idx="10">
                  <c:v>1673</c:v>
                </c:pt>
                <c:pt idx="11">
                  <c:v>1142</c:v>
                </c:pt>
                <c:pt idx="12">
                  <c:v>511</c:v>
                </c:pt>
                <c:pt idx="13">
                  <c:v>259</c:v>
                </c:pt>
                <c:pt idx="14">
                  <c:v>113</c:v>
                </c:pt>
                <c:pt idx="15">
                  <c:v>41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E-49C7-BC8E-0516CDD0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1665</c:v>
                </c:pt>
                <c:pt idx="1">
                  <c:v>2994</c:v>
                </c:pt>
                <c:pt idx="2">
                  <c:v>1912</c:v>
                </c:pt>
                <c:pt idx="3">
                  <c:v>901</c:v>
                </c:pt>
                <c:pt idx="4">
                  <c:v>912</c:v>
                </c:pt>
                <c:pt idx="5">
                  <c:v>983</c:v>
                </c:pt>
                <c:pt idx="6">
                  <c:v>750</c:v>
                </c:pt>
                <c:pt idx="7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E-49EC-B828-ADF96CD53552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1196</c:v>
                </c:pt>
                <c:pt idx="1">
                  <c:v>3485</c:v>
                </c:pt>
                <c:pt idx="2">
                  <c:v>440</c:v>
                </c:pt>
                <c:pt idx="3">
                  <c:v>1994</c:v>
                </c:pt>
                <c:pt idx="4">
                  <c:v>2680</c:v>
                </c:pt>
                <c:pt idx="5">
                  <c:v>1456</c:v>
                </c:pt>
                <c:pt idx="6">
                  <c:v>46</c:v>
                </c:pt>
                <c:pt idx="7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E-49EC-B828-ADF96CD5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10.10'!$U$8:$Y$8</c:f>
              <c:numCache>
                <c:formatCode>#,##0</c:formatCode>
                <c:ptCount val="5"/>
                <c:pt idx="1">
                  <c:v>41341.07</c:v>
                </c:pt>
                <c:pt idx="2">
                  <c:v>42095</c:v>
                </c:pt>
                <c:pt idx="3">
                  <c:v>42025.69</c:v>
                </c:pt>
                <c:pt idx="4">
                  <c:v>44194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A-49BA-A5FE-F96CFA3FA0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A-49BA-A5FE-F96CFA3F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10.10'!$V$4:$Z$4</c:f>
              <c:numCache>
                <c:formatCode>#,##0</c:formatCode>
                <c:ptCount val="5"/>
                <c:pt idx="0">
                  <c:v>35302</c:v>
                </c:pt>
                <c:pt idx="1">
                  <c:v>36524</c:v>
                </c:pt>
                <c:pt idx="2">
                  <c:v>38219</c:v>
                </c:pt>
                <c:pt idx="3">
                  <c:v>39143</c:v>
                </c:pt>
                <c:pt idx="4">
                  <c:v>40056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C-4A1E-A8B0-C0304A52BD6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10.10'!$V$7:$Z$7</c:f>
              <c:numCache>
                <c:formatCode>#,##0</c:formatCode>
                <c:ptCount val="5"/>
                <c:pt idx="0">
                  <c:v>26335</c:v>
                </c:pt>
                <c:pt idx="1">
                  <c:v>26669</c:v>
                </c:pt>
                <c:pt idx="2">
                  <c:v>27456</c:v>
                </c:pt>
                <c:pt idx="3">
                  <c:v>28173</c:v>
                </c:pt>
                <c:pt idx="4">
                  <c:v>28845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C-4A1E-A8B0-C0304A52BD6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10.10'!$V$11:$Z$11</c:f>
              <c:numCache>
                <c:formatCode>#,##0</c:formatCode>
                <c:ptCount val="5"/>
                <c:pt idx="0">
                  <c:v>31390</c:v>
                </c:pt>
                <c:pt idx="1">
                  <c:v>32499</c:v>
                </c:pt>
                <c:pt idx="2">
                  <c:v>33953</c:v>
                </c:pt>
                <c:pt idx="3">
                  <c:v>34680</c:v>
                </c:pt>
                <c:pt idx="4">
                  <c:v>35482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C-4A1E-A8B0-C0304A52BD6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10.10'!$V$12:$Z$12</c:f>
              <c:numCache>
                <c:formatCode>#,##0</c:formatCode>
                <c:ptCount val="5"/>
                <c:pt idx="0">
                  <c:v>3914</c:v>
                </c:pt>
                <c:pt idx="1">
                  <c:v>4025</c:v>
                </c:pt>
                <c:pt idx="2">
                  <c:v>4266</c:v>
                </c:pt>
                <c:pt idx="3">
                  <c:v>4464</c:v>
                </c:pt>
                <c:pt idx="4">
                  <c:v>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9C-4A1E-A8B0-C0304A52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5.3423870983848017E-3</c:v>
                </c:pt>
                <c:pt idx="1">
                  <c:v>5.0178495643707719E-3</c:v>
                </c:pt>
                <c:pt idx="2">
                  <c:v>4.7107871283421122E-2</c:v>
                </c:pt>
                <c:pt idx="3">
                  <c:v>5.6669246323988315E-3</c:v>
                </c:pt>
                <c:pt idx="4">
                  <c:v>5.679406845245525E-2</c:v>
                </c:pt>
                <c:pt idx="5">
                  <c:v>3.5249769079062333E-2</c:v>
                </c:pt>
                <c:pt idx="6">
                  <c:v>9.9533165239533664E-2</c:v>
                </c:pt>
                <c:pt idx="7">
                  <c:v>7.042464488104451E-2</c:v>
                </c:pt>
                <c:pt idx="8">
                  <c:v>3.3427366003445091E-2</c:v>
                </c:pt>
                <c:pt idx="9">
                  <c:v>1.388022068552313E-2</c:v>
                </c:pt>
                <c:pt idx="10">
                  <c:v>4.1316124522555356E-2</c:v>
                </c:pt>
                <c:pt idx="11">
                  <c:v>1.8074244202012132E-2</c:v>
                </c:pt>
                <c:pt idx="12">
                  <c:v>8.258232019372394E-2</c:v>
                </c:pt>
                <c:pt idx="13">
                  <c:v>9.0471078712834205E-2</c:v>
                </c:pt>
                <c:pt idx="14">
                  <c:v>6.0139301495369099E-2</c:v>
                </c:pt>
                <c:pt idx="15">
                  <c:v>0.10502533889207878</c:v>
                </c:pt>
                <c:pt idx="16">
                  <c:v>0.13925156651771226</c:v>
                </c:pt>
                <c:pt idx="17">
                  <c:v>1.7350275856903911E-2</c:v>
                </c:pt>
                <c:pt idx="18">
                  <c:v>3.8545073270589411E-2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5-4E8D-9E8A-128E4DC26B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3.3541902518128691E-2</c:v>
                </c:pt>
                <c:pt idx="1">
                  <c:v>9.2609307591102405E-3</c:v>
                </c:pt>
                <c:pt idx="2">
                  <c:v>6.3774745280421014E-2</c:v>
                </c:pt>
                <c:pt idx="3">
                  <c:v>6.2800232536792825E-3</c:v>
                </c:pt>
                <c:pt idx="4">
                  <c:v>6.3121500474252676E-2</c:v>
                </c:pt>
                <c:pt idx="5">
                  <c:v>3.244347214148028E-2</c:v>
                </c:pt>
                <c:pt idx="6">
                  <c:v>9.3749043845424221E-2</c:v>
                </c:pt>
                <c:pt idx="7">
                  <c:v>6.8759752776672886E-2</c:v>
                </c:pt>
                <c:pt idx="8">
                  <c:v>3.8434354251445708E-2</c:v>
                </c:pt>
                <c:pt idx="9">
                  <c:v>1.0993482850411528E-2</c:v>
                </c:pt>
                <c:pt idx="10">
                  <c:v>3.3059235688278309E-2</c:v>
                </c:pt>
                <c:pt idx="11">
                  <c:v>1.5988434354251447E-2</c:v>
                </c:pt>
                <c:pt idx="12">
                  <c:v>6.2835419025181291E-2</c:v>
                </c:pt>
                <c:pt idx="13">
                  <c:v>9.1494813817581011E-2</c:v>
                </c:pt>
                <c:pt idx="14">
                  <c:v>5.7512315270935963E-2</c:v>
                </c:pt>
                <c:pt idx="15">
                  <c:v>8.3831043661842547E-2</c:v>
                </c:pt>
                <c:pt idx="16">
                  <c:v>0.13670180216014441</c:v>
                </c:pt>
                <c:pt idx="17">
                  <c:v>1.7825780987057491E-2</c:v>
                </c:pt>
                <c:pt idx="18">
                  <c:v>3.6718630480678027E-2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5-4E8D-9E8A-128E4DC26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10.10'!$Z$44:$Z$60</c:f>
              <c:numCache>
                <c:formatCode>#,##0</c:formatCode>
                <c:ptCount val="17"/>
                <c:pt idx="0">
                  <c:v>14</c:v>
                </c:pt>
                <c:pt idx="1">
                  <c:v>337</c:v>
                </c:pt>
                <c:pt idx="2">
                  <c:v>1055</c:v>
                </c:pt>
                <c:pt idx="3">
                  <c:v>1947</c:v>
                </c:pt>
                <c:pt idx="4">
                  <c:v>2536</c:v>
                </c:pt>
                <c:pt idx="5">
                  <c:v>2309</c:v>
                </c:pt>
                <c:pt idx="6">
                  <c:v>2297</c:v>
                </c:pt>
                <c:pt idx="7">
                  <c:v>2007</c:v>
                </c:pt>
                <c:pt idx="8">
                  <c:v>1943</c:v>
                </c:pt>
                <c:pt idx="9">
                  <c:v>1727</c:v>
                </c:pt>
                <c:pt idx="10">
                  <c:v>1480</c:v>
                </c:pt>
                <c:pt idx="11">
                  <c:v>1088</c:v>
                </c:pt>
                <c:pt idx="12">
                  <c:v>555</c:v>
                </c:pt>
                <c:pt idx="13">
                  <c:v>268</c:v>
                </c:pt>
                <c:pt idx="14">
                  <c:v>108</c:v>
                </c:pt>
                <c:pt idx="15">
                  <c:v>70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8-4AA2-ABE3-F6C07EC5D339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10.10'!$Z$63:$Z$79</c:f>
              <c:numCache>
                <c:formatCode>#,##0</c:formatCode>
                <c:ptCount val="17"/>
                <c:pt idx="0">
                  <c:v>13</c:v>
                </c:pt>
                <c:pt idx="1">
                  <c:v>349</c:v>
                </c:pt>
                <c:pt idx="2">
                  <c:v>1113</c:v>
                </c:pt>
                <c:pt idx="3">
                  <c:v>1989</c:v>
                </c:pt>
                <c:pt idx="4">
                  <c:v>2502</c:v>
                </c:pt>
                <c:pt idx="5">
                  <c:v>2263</c:v>
                </c:pt>
                <c:pt idx="6">
                  <c:v>2286</c:v>
                </c:pt>
                <c:pt idx="7">
                  <c:v>1946</c:v>
                </c:pt>
                <c:pt idx="8">
                  <c:v>2006</c:v>
                </c:pt>
                <c:pt idx="9">
                  <c:v>1949</c:v>
                </c:pt>
                <c:pt idx="10">
                  <c:v>1674</c:v>
                </c:pt>
                <c:pt idx="11">
                  <c:v>1179</c:v>
                </c:pt>
                <c:pt idx="12">
                  <c:v>547</c:v>
                </c:pt>
                <c:pt idx="13">
                  <c:v>245</c:v>
                </c:pt>
                <c:pt idx="14">
                  <c:v>114</c:v>
                </c:pt>
                <c:pt idx="15">
                  <c:v>41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8-4AA2-ABE3-F6C07EC5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10.10'!$Z$83:$Z$90</c:f>
              <c:numCache>
                <c:formatCode>#,##0</c:formatCode>
                <c:ptCount val="8"/>
                <c:pt idx="0">
                  <c:v>1767</c:v>
                </c:pt>
                <c:pt idx="1">
                  <c:v>3117</c:v>
                </c:pt>
                <c:pt idx="2">
                  <c:v>1925</c:v>
                </c:pt>
                <c:pt idx="3">
                  <c:v>937</c:v>
                </c:pt>
                <c:pt idx="4">
                  <c:v>922</c:v>
                </c:pt>
                <c:pt idx="5">
                  <c:v>1019</c:v>
                </c:pt>
                <c:pt idx="6">
                  <c:v>749</c:v>
                </c:pt>
                <c:pt idx="7">
                  <c:v>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F-4440-8C8E-F25259E369FC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10.10'!$Z$93:$Z$100</c:f>
              <c:numCache>
                <c:formatCode>#,##0</c:formatCode>
                <c:ptCount val="8"/>
                <c:pt idx="0">
                  <c:v>1266</c:v>
                </c:pt>
                <c:pt idx="1">
                  <c:v>3696</c:v>
                </c:pt>
                <c:pt idx="2">
                  <c:v>493</c:v>
                </c:pt>
                <c:pt idx="3">
                  <c:v>2092</c:v>
                </c:pt>
                <c:pt idx="4">
                  <c:v>2672</c:v>
                </c:pt>
                <c:pt idx="5">
                  <c:v>1442</c:v>
                </c:pt>
                <c:pt idx="6">
                  <c:v>57</c:v>
                </c:pt>
                <c:pt idx="7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F-4440-8C8E-F25259E36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B446B-4616-4E6E-91D5-CE434AB1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048922-8FC7-4EC0-BEEB-6175937B9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EBF5D4-531A-4FD7-917C-B5731B14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F9796D-B4B2-4275-A1DD-C2AA3916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9884BB-4732-487F-B9EE-216E1085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37B21-9F52-4E11-A4EA-56E01AED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2C1F50-CCDF-454C-A610-D291A03C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4BCB7-7E1B-4DD1-B96C-CD2BDBD0B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2809F6-AD96-41FF-A8B3-0ABB84ECF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74257D-DA3A-4537-A44D-78DF00689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011B70-5D23-4285-9A1D-E28EF34F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7DCEEB8-0F8F-4F7F-BD40-FE4F9737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034D0-B2A9-4089-B990-1E439AFEF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02D06A-C2F7-45C7-818E-C6C9114B0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909BE9-2F33-497C-88FB-F6531F3AD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357670-E6B7-46B1-A9C6-4FA6214D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DAACD7-DEA7-48C8-9398-DE79FF7D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6C9A30-B112-46DB-8D0B-3266C578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080E36-A2A5-4923-8A89-FCD99F8D5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2068D3-1280-4904-B6B9-8F12FE907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C92490-E6AE-40FC-8493-01EBD88B6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01D95D-75FE-4A2D-9C82-777FCAA84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69B742-7AFC-40F0-BBDF-0D85F3C3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82C9AC-AEFB-4C0F-AD79-CA723EFF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C2126D-7C77-4425-8C4D-4F0CC8B6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1C7C7E-2EC8-4A7F-91C0-113F7E43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3996DB-C2A8-4E95-8AA8-096C219DE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6EED7F-8726-4224-8F78-32CA344F3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835D48-B229-4201-B050-E22F0E1B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F30AB2-2E18-4FCB-8101-FF21A5E5D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26869-237D-4AF2-B0EB-EF6AAF29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84B51B-F85A-4C2D-91D0-38C96259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185FF3-1F48-45DF-9CD9-7D67E5ECD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BDFE7D-AA4A-4F20-8063-FE183DA5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443DE-7917-4899-AA29-5080625FF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678DA3-86C5-474B-9C0B-B4D15D6AE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DDD876-767C-4955-BA67-374D9642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D750AF-8E73-487D-981C-3DD2AD4B7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1EE5E0-87B7-4695-B1FF-C1718E71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C20241-C347-4F9F-AB5D-724F893B5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CF5535-497C-4E8C-A466-EF8A42E9F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0F1955F-2355-4766-A28A-DC681C4F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041C6-5566-4BD0-BE51-D44C3496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E83992-84F3-441A-B73E-B34AC728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3BDC77-0702-4797-860A-AC7BEA55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FED79B-DB83-44C0-B0D3-D3B142B1A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B49A31-EB96-421B-94B2-F09E1891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F87439-E11E-4344-AFDE-CA9FC83E6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900C10-3A15-43AA-BDBE-7A497BD09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088187-89E2-45EB-A815-55F81386F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6D364C4-BE1E-4D1B-898E-DBBA34AA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883CE8-69FD-4C39-A661-85260D6D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467319-619D-4C0E-8730-76C2884BD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76206A-2CDD-4E02-86A2-F76014C50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FB01097-AC35-4562-8469-158427E4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8D82F27-25A9-4667-8C29-E39DF7014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BCD0E1-A195-42F4-96A3-FEAD8045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911D1D-9FCA-4A92-831F-C52DD0D9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82C398-77BB-4B65-A505-8DFA3D5E4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B93D2D-297B-4FF5-A0AA-9E7915E49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5EBF90-7194-42CA-986A-05DC4A58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AF5CAB-E379-48A6-A75E-3A5781FF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1B0E8B-0289-4094-B1B2-9477899F7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5CDDE-CA59-42EF-90EC-833DC56B9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0B032A-5101-464F-AFD7-53D137C2F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63BA54-008B-4EF3-9521-3621243DF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B8753B-FACB-43B9-A875-C9B52FF4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622001-AABB-4CED-BCB4-180985C2F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CE4632-21AF-4CF4-B5D0-8E8C2763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F9058F-C6B2-4A04-BE18-335749267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8D7DC9-D612-4FDF-AE69-E327BBB4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81AD9D-B89B-4055-9C60-4410D7B6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3DBB0A-4CAE-4F85-9D60-2AB4AC2F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9517616-82C8-4E4B-9AFC-B1C0AA1E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F74514-39B1-4D96-9D11-A493649C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63BD31-A333-449D-865B-1D908AED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E278B5-FBA8-405D-A914-C610D6977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B090DAB-239D-4FD3-BBC3-5DCD6EEE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5B16A4-5F69-4CF2-B75B-6A81F638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FF84EB-D63B-464C-824D-974DAA97B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3D73A5-B721-47D2-BA65-1B8CA2D5D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1CC4B5-77C9-4918-9962-71F13138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2AD4F8-3C85-4300-836B-56A1F8E8F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4FB9EB-67D4-4E47-AB70-7D118EF8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E08E12-831E-4E31-87AA-A9356DD03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48E9C-19EA-4C2B-9111-76567B88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71F43-B91E-4578-B870-4D398D6B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B6464F-1173-40F2-B165-54A9BCC0C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6EA9D6-5297-40EC-AF12-A4A894630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B37515-CDB8-4BBF-AB4E-E607CE2DD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4C741-A114-49E2-B4E9-04D7F5A20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31FC75-5D9E-419C-BDA6-BE7BFAEC9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2B8E84-4F46-460A-839E-25FCB50D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FA010F-FEF5-49DE-A14E-472862E4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D2C05-1821-40B0-BDA8-B2F8FFB6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D0445D-2E83-4AA9-9765-BE201072E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1DDBFF6-FB9C-47CF-A1B5-84D58811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DA7678-A045-4868-8893-15353F733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7C97C3-3972-4D2E-98A5-56CFEE19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335C03-F9AA-4D61-9693-972884E34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D20B93-6C70-4586-A18F-84B2335E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2D6E10-AB63-4F2C-87F4-F23C111E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B29DF9-ADA9-4EC1-9CAE-834D6E93A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D0135-71FA-4B90-B4E6-CD1DCEBC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A8F3DF-5D20-4CA9-89DC-509AE9F45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346274-1403-44A9-BFAB-159F86E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40DCE6-D496-4932-86E8-6A41702B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B245D1-7A3A-46EF-8521-8E68E03A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D3F80B6-8A35-4AF6-813F-6A30E3D8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64ED62-8B16-436F-ABC4-17E056A6B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821EFE-DEA6-4BC2-94B5-40C06268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CACDF2-FA07-49B1-AF54-A642895DB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A08ED-93D2-468F-8692-21FBD6976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518E1F-E9CF-4504-A539-1C3BC5D3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2F3F12-4EA6-4504-9D2C-4EED6A497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7C90D9-9B6C-4B56-8E36-ADA71C410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4357C5-FC2A-41C0-8060-78DFC724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98A68A-AC4E-4519-95C5-132E21678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31F6EB-CD89-411D-B2B9-B46AB15B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3EB6D5E-C837-4905-9F9C-FF4E57BC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184877-08D9-4CEA-B53A-0B6760AD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99ECE7C-0A33-4A4C-B1D5-4F6F14C5A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5598DE-5CDE-497A-98A1-0EB4FF88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DB21DB-0F6F-4F3D-84A4-30AB8C2DC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701433-355D-476B-921A-676F0842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0195C-9DD7-4384-A719-C1C44C137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2D142F-B6E5-416B-B2C3-F8396831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F811A1-C131-493B-8885-44728862D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DF13A4-3E00-4A3E-A198-A55EEB6A8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5FB14-9D6C-4311-8E17-80DFD0C56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9B4589-E201-4069-BE35-254D732D5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21E32-996E-49D4-93C4-6235C87EC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70397C-11F7-41CD-A1D8-7C31D4466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45F25E-55E0-4168-A2CD-972B4F2D2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B5AFDF-8C91-49E7-A80B-1EC7C71B9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AD8D57-0F5A-4FA9-8293-B790CB507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03A75E-7C66-4EEC-B8DE-1ECC20BB4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D93324-3B04-4B09-A765-B59EA2710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A3120-C429-42C7-B30F-9CB9E357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622DC4-D883-41CA-A9DE-0700DE16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CE37B9-0387-4590-AB39-D9C0D2D4B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AA58D02-2E1B-4E33-8192-4ABDAA9A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24D1A9-AC2F-4B30-91BD-EA69F213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78D8DF8-E866-491D-A243-98CD5C8E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7A5FB-C1E8-4322-A777-8C02106B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9544C-7725-465D-8D8C-4421C347F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0C955A-65E9-4042-95A3-D05C5BFD1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AB6E81-F2E6-4284-9593-31D6E07D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943647-64B6-460E-9006-1F2763DB1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179903-F8A4-4013-840D-447868A1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42D3D6-74BF-4E93-A19E-1E90268A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D6DD5C-4F9B-4E2B-9352-8904498A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F3F9D-B38D-4567-87DE-B27D2146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4E30A1-CEEE-400C-BC59-BCED4853D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46EF5F-84F4-46EC-9A67-B2172D25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0000A0-65EA-45D8-AF50-B439D0AC7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EE978B-8D42-4CB8-A172-91D87CB17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B117C1-8207-447D-88C1-97BCA49B0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8D898B-A093-4919-9A94-912FE9ED4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32E4DD-6821-422E-A382-1E9C87FB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BA6622-7506-4FE6-89D2-23A33B5A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492427-152F-4D93-9E17-C9B973D1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02EDC2-428C-44E2-AB23-F3F5FFFD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B2BDDC-060F-4336-B102-1A8C0169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399E53B-9913-47D3-A92E-CDB7B0BE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2B63FA-82E6-4924-BE14-E7F7C52D7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4CF03E-FE98-4200-8FF7-FB8F34EEE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5C5075-8BFF-48E6-BEE3-02CEE0F4E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BDE6B7-81FD-4317-BCC7-C3B335E2A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13817-BC23-4AAD-A7F2-E7A5552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58DC02-E01D-4679-BA6D-D9EB6ABCB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7BE309-9DAE-4319-93FD-EAA604C4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7F5FEC-7C10-483B-90C0-4ED2525C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F6515F-54D8-40AB-8A3A-5DBB2BD6F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F2CB5-A5F0-4E6B-8613-B143F008E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AE1D74C-AD7E-4B3F-9FCF-603A9324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5598B2-31C8-4943-97FB-520AD57E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99EB4-8377-4F73-A3C0-AAA5F2D3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4082AD-AB09-4025-8F2C-BFF46BC1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B9CC41-DCA2-48C2-BE4C-B3FAFDC3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A4A720-B63C-4AF8-9503-79313772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5CABB8-E747-45C0-9BF1-4A1FCCBB2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B9F75A-6973-4E93-B8CA-353148D2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BD8B6A-50B9-4F41-A5EB-E41B84E5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B2F237-5355-4498-A60C-B684F05DA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60FB89-A4F8-42AD-9FFA-347F2935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CA753-686A-4DB9-83D6-D3071E61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65667A-9BFD-46A5-8129-A38155CD3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6A4E5-E6B4-4753-B44F-B92439B70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5ABEDA-B303-45AC-95E2-49A88923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E28150-23F1-454C-8B6F-F60246D7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53D438-A951-48C9-9347-611308AC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82EFD3-0DC3-45EE-A52D-9A50342E7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34F4CB-5B27-44AA-91C0-2FA61125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C05A97-EEFA-47C5-8574-D95DAD5B3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530A-58C9-43CB-9C9C-C00BF03BF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26144A-BAD7-4F47-9E42-7207F2604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F30C09-2E06-42AE-915B-FC69A5238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C022713-152F-413B-B600-7EE2AACBC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1CA128-1098-43CE-BCF0-1FF51026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661B05-E1F2-4D1B-A45A-7624DD844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F6DB18-B0E2-4078-B78C-15F7A348A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FE5B32-ECA3-4AD8-90A6-CD6EFB78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DE4F79-DF34-494A-A8D1-65F0BFE3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859C22-2558-4C8D-AB4F-E9DEDC2E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3AB55B0-E8F4-461C-A1B1-265560BD7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4FFB9E-FFE4-4783-BBED-2A969C63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9FFDCF-E445-4FA6-B566-1AF8728B0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831845-32B4-47F2-B8EF-815DEFBAC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FFAEA-2B74-4F1C-8C01-044AA8382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E6F914-2C58-4CAB-9C89-AE0136F56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C3AC53-C8B6-446F-81E7-CFFC04F3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0CA296-2163-4D61-807D-5475FA84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B7019F-35B0-4244-A01F-475DEC376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54505E-6E59-4B21-987F-7B507057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0185A6-3D99-47AF-B8E8-92C370C9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56CE4D-11AF-4D9B-B35B-3F77EED8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CD5EEE-91C9-4786-8D6F-6AB7A735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26FCAE-65A4-4D2E-B842-23AA9A75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71658-3BB4-4DE1-A493-837562B0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A64F41-9709-48E0-BE4B-39DAA732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39557D-D62A-48B6-9AE8-AC78E3D6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D0D6D2-EB38-42E1-8945-864D86C19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83B378-41C7-49A1-8972-05FD83ACE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3C5A4-2A69-4D39-9F89-91D2080B4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6B6DE4-8DAA-40C5-989F-46B24B4C0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FC14F8-A2B5-425B-A82B-210E4ACE6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4DCE60-4BF4-4DFB-8EAD-DFCC807F1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7E63D4-F2C3-4359-9BF4-FEB219C87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D20EF8-04B8-4A3D-A8A0-A20A124B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57C7734-8D13-4E00-84E2-8236B725D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0FA8A5-67C5-4D23-A96B-08EE7A5BD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0241B-00E2-4BC7-9C24-2BDE0DE9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4D5EFD-AB78-44EA-BEFC-04347ACA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FEEC44-3BD3-4EE4-96A7-71CCCE1F6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E66EF5-800B-4200-973B-F551AF43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F15A11-81B7-4111-8A39-06F3AB41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9C89AF-BEAA-4AEE-8FA9-44692279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F408A2-ECAA-43C4-AA98-13FECCB9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78749F-187A-4548-9CE1-9BD8B27C2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8A1404-BC04-4332-989F-17907237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50355C-54B6-4C7F-87B0-E5A01BBD0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B8B7CB-B754-4F74-8A25-8D5F54D65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29A872-7805-4744-9C35-96BCF3A41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A3BDB1-E7FC-48F1-9F59-B54B5191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72CF9F-41DF-4551-8EA3-3A4AA6A39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AB8A07-FD06-4F9C-B40B-2135BE325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C2AED-B4EA-4A95-A77F-3A4905AE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5B26EA-D46E-463B-8C6C-890E66E3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C0E3A2-7E1D-4077-A2DE-5D9394AF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453B14-9011-413F-87C3-278402798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DCBF2E-8D24-42BE-A909-C904413B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C389B29-9CDD-4A5C-8437-B6D40532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96BBA02-B760-47E8-8B31-B99FD54B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5CA68-50A5-4E8E-AF1D-3106506B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D0F99E-B085-45EE-8F7C-F177A83F5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888109-2AF1-4B62-847C-E68D7556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7F96CF-1E71-4C83-9362-CE5BB3D0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F3228D-0D4D-428F-9D7E-5EE2F90B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BF90FE-41BB-4383-A11F-EFC539DD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8DB244-7EBC-406F-800F-D74DBEE0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CC263-F381-40FE-BE1E-FCD0F2EA9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BBA392-89A3-4432-8FAF-78A417D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D49ECF-E601-4421-8153-C0AEABC0D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FBEDC4-875B-4A55-907B-33E628E54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DF6D3-1755-4C00-898F-D2D4AB86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B33D40-DCDF-45E4-AC9A-81026835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72AD7-A0B0-4350-B77D-91FA45A84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D943EF-7216-4B71-AA0A-C36D0E3C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CB7FCE-E242-4B78-A31E-685895717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8B04AD-7C71-485F-8BFF-6C60CA63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B00281-6234-4A09-8EF5-087B2AA8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A52CDF-BBA5-4046-B32B-8B91EB0F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D53478-67AD-4474-BA68-A6E1A4D1F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FEC3950-71F9-4ADE-BD9F-50226EDC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5D0EA64-B644-44DC-B917-6DA3AA2F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EABB3F-7769-416F-B2BD-1731A5977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6564B8-9781-4A51-9F93-CD2F01E2C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AF53EE-C913-4710-BC66-4F1BB6CE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3F1BAD-A21E-4DC1-9294-907537CC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5FEC03-DE31-44A1-96AA-2CD977A2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C8A251-5A1C-4291-B6A5-9A27AD4B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1DC81D-6BFB-4AAA-8322-D7871E70D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61AF9-7A0E-4C08-A2E0-05726B89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23548E-B100-4417-AD16-51C5D493F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F804FD-56FB-4F36-8C72-0735F3C3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E93FD39-52C4-40E3-8680-E1B6E322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112FB3-1338-4784-AA73-F3298891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AE1C43-61CE-40B9-B6F3-2149331E4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C704D0-F980-4A61-AF97-F7887948B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4349AB-98A2-4D51-9253-86890AF7A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4CEAC1-A26A-4E51-BB0B-9A046A99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073E1A-22F5-420C-ACBA-F0FD92D6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F350C3-297B-40D9-A438-6DD02B207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CDEB07-9667-42D2-B6D6-AF35883F3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D47F29-1773-4975-84EE-BFAD658F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CCCC9D-5C6F-43A3-95BC-E5FE653D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488171-525F-47CF-B7E7-03A36832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F73504-FA53-4203-9957-C60EB2B73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F20B93-7E7E-4400-9029-50FAF75F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66CA43-CB35-4B59-B1EB-901F00478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7A1870-090D-4858-8D5D-D3883ADC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3FEC28-57C2-4585-8F27-133262305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A9D80D-2A58-486B-BB9C-7AA56D1E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15A039-0B83-4C26-A702-DA0D9964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E370CC-5262-4EFF-A87D-1524CF17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482CAB-7DEC-4439-8177-28B240282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744CFE-E63D-4279-A002-55302D3E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DAB193-3E23-4D1B-BFEC-CA284B84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4C01B-D035-4981-B68C-0C727E5D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98D427-BF43-4F1C-A9AA-FCB08D4C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EB7F4-ED4F-4B46-8337-887649757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DB7CA6-46FA-425F-B3D3-D8E30007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48D369-F1F2-4230-9A86-0274FB65C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B72F18-64B3-4AB9-A414-6CD9012A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96AA1E-263A-45AB-B221-9F190D40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596B94-C298-494C-B795-818578A1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A54C42-41D7-4EF5-9B46-8180CADB7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8C405F-B1B5-47CC-BD98-2096EC2E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36450F-5E1B-4380-BF25-462E8F78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691060-A551-4214-9B8D-A3594CE5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B939B4-D05B-44FF-B02C-667D5192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88DDF9-54F3-4356-BDD9-CE0FA7E2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CA3B13-A54B-4150-BC38-6B204934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380DA0-EB34-484F-8C9B-33AC5DEF4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44474-2092-4684-8812-9B3BACCF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34D2D2-10D5-4328-B1B7-B1E80FEC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903323-7A3E-4761-9043-17C61A65F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1E141D-EDA0-4D39-8120-308B84A81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FB2EDE-2B18-4C61-B872-49F7C4C2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C9347F-3136-4515-9EC8-1A6D286DA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29FE1-29A7-4EFE-B6E4-AFC4C2806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5FC157-6BE1-4D0A-B2FF-FAE9A5D9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1E7E67-EFF1-42E3-AE4F-3886C2889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1C1D25-0537-4858-9F1F-7A8B7E8C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8DF720-C855-4248-A046-FBAD55C9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3B6165-0E30-47D1-91FA-8F1EFF0B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61ACAB-562C-4A88-A39B-C35E4586F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4C1D2-444B-451D-B2D7-DCC00FB1F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AC7ACE-9543-4ABE-ABA2-6630EB80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BCF272-0010-421E-982B-1EDAB2BCF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B4967AC-D2CD-4F07-9244-B3D15BF84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BB4DC-4818-40C4-A08B-AB6053B1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10C04E-E2FA-4956-A155-723A3BB6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B0714A-F050-485D-A0D2-8E81EE385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ED8D1E-A048-4407-B71A-EEB097838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05CF03-6837-40DA-B6CE-0A945B42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8D3C1A-9387-430C-AFFC-BF0361D9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4EA01F-FC9F-442A-8EDC-858924E2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C677BC-6284-418E-8B13-D642244A6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08E6D2-AA9D-44F0-AA38-8BE1CD7E6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DEE3B7-37B1-466C-A7C2-4581302D6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A6800-ACCE-4BDB-A5AB-700287ABC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EE8450-104E-442B-AAA5-D4883A314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B8A541-39D9-46A6-BCE9-471091C9F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C23E1E-EFEA-4DEE-8A1E-9F9E7E37F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6B26-BBF4-454C-A6D4-E73CA9BDE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1B7C7E-CA3B-44D5-95F9-3DE2C0E9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2FBF2D-2412-421D-8AE7-93655DAC2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41EC4C-C46A-4A6B-A0CE-6D938B44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AA2ABFF-BCDF-46F4-98FB-1D18E572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0AF8BCA-80B7-4F9B-B6E6-A61B8FCFA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CD6D5B-55DE-4174-B092-627E6AAA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EBE86-E881-4E0F-B172-54C2C45BC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106574-8739-4B56-9D18-A1F4251F5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7C4A27-4A34-4BB6-997D-F76A6F8D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9A8743-EF4E-4DB5-9782-96D593522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5263C-6D21-4261-95AE-6F2A2810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23D917-E9FC-4534-B10A-8AEECB902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B6CFFF-813B-4E46-B1E4-90818819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6FC90A-1616-438B-9E33-7AAFD2DF0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8C46E4-A030-494E-B7F5-C83BC2CA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697CFD-06F5-4BA6-8215-3DE14083E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42F7C3-9332-48FF-963E-2232BC34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2EA059-B380-47A7-A831-26933FAF7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7AF4E-59F9-410E-87E9-F8B458C23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6062BD-41C6-456B-B4B0-986D3BC3D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A3385A-91B6-4C50-B476-DCB1D65D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F076A7-61A9-4491-ADAB-870F281FA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43683D-FB2E-48C3-AA41-C323472E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D87F06-31EA-47CA-BBAB-9300679D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099313-FE36-4AD2-818D-292193938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823C80-D205-40DC-8E25-BC92F1165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41990E3-7280-4FF7-B380-9280F349A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D7D24CF-8E0B-4B0F-81C4-9190FDA1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167C4B-4C59-4D36-841A-4F1B2CE4E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825290-E626-4860-808C-223C5FE11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8B0528-2ED9-4BBA-867B-0B48F4AC3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D7BFBA-3B9D-4B1D-99C4-2553F5627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D3BCC8-9926-4961-A0BB-BE4A9D460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5C1A8B-A697-4910-9D04-9D73F762F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3A766B-530F-44A4-8101-FD3E3AB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22AE-EF9C-4AC4-816C-983D06912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CBFDF1-28EA-42F6-B244-D549611A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E679B-DABF-4B77-8839-2B796BF5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926491-1FB6-4ACC-9B7E-8E48389A7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8B532F5-07F7-4388-ABCE-A237019A6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EB3A2-0D4A-4816-9434-117A8F76A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35196-2177-44B0-A1D6-87E8ABFE0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7C8FE6-15BC-48F8-B9B1-FF1A0FE1F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81202-D932-4953-8FE4-95B12EA24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2013E6-D7D0-4042-AB84-F53CBEF82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DE7C1D-3074-4BFD-8BDB-17EF81D3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5A08FC-754A-47AD-9B67-15E4E799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78BA46-3536-455F-B19E-1BDFFA49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FAF795-990C-4E96-B79F-348FD2B1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83B152-B62B-4283-8D1B-AEFE7EDA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E639A6-87D2-4C84-8338-2081BDE4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E706E-22E9-48E9-8837-57F1A42B0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E20A83-2691-4D02-A0C5-2DB9A2118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65B87A-E4CB-4096-95C0-9AD6A38D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98018-EB3F-4DBC-B874-9737DEAC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341D55-75C6-4D1E-908E-A71B0B41E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766948-F779-41EB-BD47-C43C85A5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C5751C-36DA-44C9-8DDD-1CE967CF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B2F882-B132-4290-AA80-867F64D4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CF4C6D-5C58-4084-912E-5E854BAD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712456-2A38-4A65-B26E-F714305D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E5C550-2546-4089-8B66-C07C3528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159D12-BFED-4E19-9479-83E1FD720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FEC70C-2D83-4A05-A215-9DDAD6C03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455E08-B9E4-44A8-8BF7-FBC817DCB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F79463-833B-4606-88DE-181BFD18E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D403CA-12AE-4511-956B-3ED84CBC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144CBD-AFBF-4587-946C-E551BE8A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701D2D1-086D-43F5-8B91-57E4906A5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68BC15-22B2-4C32-91F0-4D0B736D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56038C-4725-4CD4-AE88-777DFA80F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64E4DF7-41E6-4EF3-9E48-F81DFF61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E53E94-DAD1-404A-A892-A42D006D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FF298F-D19A-4E84-8100-35A901CD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DFE95D-B77E-4649-9715-F34721727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9D01F-24A1-44EE-B465-487F344C3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5AFA85-0D94-4F91-959C-B4E63351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A97875-3179-4E1F-AE9F-B5590824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AFD601-8297-4215-A1FE-2F87F7C2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D88A9CC-200C-406C-9A4C-EBA69367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A45161-81B0-4D1C-8804-D005EAE34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5AEB6E-9BB7-4B33-A94B-84BF4644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9DB56B-C1A8-4FA1-90C3-7276764C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9FD3D2-CC28-43CB-9A90-1162A41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7D58-7C7F-4DCE-821A-3E859949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7FDD9A-834B-472B-B17B-293C6D2DB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3F5FBE-4A7E-47F5-88DF-E46A52C3B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BA4F70-A569-4864-9808-BEDB1A968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674871-4FD9-415D-9C7D-041E3162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00EBF8-5EAE-43C3-B5AE-9DD87989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4A0427-C799-45F7-B85D-FB93E215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A3CD02-2DC8-4DB1-AFCE-4D55B9908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3C8FE1-C5B7-4C14-AA34-B5B345FFB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84E3BC-76E9-4F4D-B54A-E832C6DC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304AFC-EB12-4516-AFC6-6D3364FC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595E6-7E47-48C2-B6DB-6B6951D7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21E05-CE4E-4AB2-AD93-9AC749B1F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DE5694-7729-4A10-BE50-1483F2970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17F96-54D7-40CE-83BB-0BBB4FF2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28EF6B-1407-485B-98FD-0C1CC2DDC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99A35A-A509-4ED1-9147-7DDC664B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1CF55D-AED1-48A7-A401-2546D3325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1A48FE-7A44-42BA-843F-39346EA3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BEBE0B-35E2-43DB-A332-3EF18AD0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4D6324-FA75-42FA-8A56-B1E23C07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3C3B55D-C53B-4EB9-97B0-3989CB195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1AEF79-4B87-4A94-83B2-931775D2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E0055A-405C-4619-89C1-04ECC35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B4BB8-C96D-4DB3-B75C-8214CB920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5F3766-F40F-44EC-BC0B-257479FC9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BD16C5-ECCF-4029-9D9A-25B5D75D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A08B9A-5180-4E12-8C4E-E1989E54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AAA88-D095-4F3E-8813-7E5854F2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DAB6EAF-B9E9-41CA-8494-AE0693DB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EED9F8-20F3-4169-8999-44C6683EE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F4DDF1-3F40-4C6B-A4D0-4FF1ADDE5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097AE64-FC97-40FA-8D10-04F9CC2E9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B13CA4-1F5D-4520-9359-0EBCF3EE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36AE65-C22E-4417-80FF-9F93A5361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45571D-ADE8-446F-B77C-6DA52E939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F74324-4E93-4BD4-B83C-01D40BFA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52E970-447E-4A42-9217-FC1D32C90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A69EB6-4C82-4739-9A22-4F030115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265D52-1826-45CE-85A9-941D9C41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717B02-1644-489D-A6E9-167991EAF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A23A636-D575-444B-A292-DE91182F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E2E367-D9F3-43B1-9231-67BCD1D3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CBA54-82D2-40E1-8F5C-32D97FA84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B0703-0F5B-4D1C-91DE-D3956563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875AB-9D18-40C6-9AD8-F1C89703A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6C4A70-9BD5-4332-9366-DA2A90B7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C84BA9-2113-4B2D-A6A4-F2780017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9DA879-91C1-4DB7-8157-3E6C630A5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1D1282-E64D-47B9-9AC3-FEC6DF327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EAE946-2F0F-4CCB-9BF0-481B777D0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F9F8DF-DBC5-423D-80BD-12D8101FB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C502CD-50D1-4D77-A29F-2BFE6454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D0376-B300-4E38-B7E0-8269D7B2A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1F4A7E-675C-4060-8F7A-8EEC5BA3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2D5AD-7F5F-4E2C-9E51-0A185B5E1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1BB4B3-E997-4A1C-B3CA-40AB9E1A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671DA0-D5FD-4A2A-B656-85DE1D70D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17AD96-D904-43BA-A62F-0EE035E3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BFC83C-B97B-4A33-9C41-926C6E4C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77B8C6-F49B-49C6-983B-042A2D12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DAAF029-7338-4587-AF5F-94DFF4E2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A1F6CD-A507-48CA-8E0D-09254302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DAE762-E580-452B-B524-9E12DB399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0E026C7-A9C6-41A2-A746-13E55C2E8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24E4D2-7D54-45EF-A31D-6126837F0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F33561-0CCC-4D75-8A88-82EA4EF5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6B8AF-812B-4539-A6A5-2C833D42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AE0AA2-FDE5-4EB8-8612-4D4D4C633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D7461E-D5DE-4B30-AFEE-277DF3F2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611BA5-F8B8-46F3-AF72-8A42B0FAD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5BDE5B-35CF-4931-99F8-5248DB93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EFE7C9-50BD-4D1F-A849-F173405E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90113B-61FA-4D6A-9514-0D4A763B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17D6E5-EDE7-4268-8864-E70F2783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F2DB3B-2D29-41FD-B871-A54976523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E1A86E-23B0-4E49-9CBA-AAAC0D9D9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F5EA74-FDAA-4277-8362-3E01BAFF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9C61C2-9C2C-41C9-ADA8-5505E22D4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6A2F20-51CD-466C-BCF6-15670D715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FE6C05-3F12-413E-BC67-BDEE29108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3036CE-C00D-402F-A7B8-9D58DBC0A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B7369C-28A3-440D-A32A-1F3D1EE1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6C2E143-ED78-4339-B494-9BA8AAA9B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B089A-F8F9-40E3-BD80-D9B23FAE7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BBCFD7-A3BE-4B42-A87E-2F96D130B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430EF3-E980-4B36-BEDA-095830066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53D41E9-9567-432B-BF43-266ACB234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A87D0A-60F9-40D7-94CC-46B7CB85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431214-690E-47EA-89B7-A1DCF413E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4247F9-A722-4247-95D2-BD385DA78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642035-0E39-47F0-AAB0-B221B702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DBF900-F421-4CF5-96BF-670248F30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7375E3-863D-4368-8F12-E2D28866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8080-E957-4C0C-A15D-C2E89D960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8AAA2D-9F26-4C13-9C73-9DAB2D42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945600-CA85-433F-A24E-909584BD5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F33B4E4-6798-4647-9BA3-E6FB3858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33A108-4E38-47F8-8348-829ED3836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A98215-B323-47EF-B14B-3F6429031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604328-E72C-4EAF-9696-71628D4AE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EC6419-9187-4E6E-817E-1D970191C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D66B7A-8BD2-461D-993A-105E5BD3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50F7FB-654E-4783-8F5C-1E0FE4B2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91A322-49F8-4FF6-BBED-3343CF55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F39D82-5309-451F-BDC4-F19EACF6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9AFEF7C-9916-42A3-A66F-48FEC4367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C5ED4A-9840-49E4-9B2D-CC064775F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6DAA0F2-0B7C-4316-AFF2-35018382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69C8C0-66DE-4040-8F7F-A460AB215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3524D7-2059-4502-8759-93B08DB2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B88395-5C3C-4943-BE65-BB30CAFB4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9EE4D2-B35F-47D3-A850-142214EF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CD2C60-0841-465F-BC27-850EB9DB5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AB2167-66B3-4AC1-98ED-D1820BAA3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B6350-6FEC-4C7F-B91A-D06352B7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9BB679-87F9-418E-A75E-0F6A4A5D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1974ED-BF4E-4284-8B40-63517899C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5C2035-3FE4-46CB-9A9A-AE5A47D9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40DCEC-B41A-4BD3-929B-27BD20E8B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2671B0-11B4-4B4C-A2EF-C207A1C8E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DC266-CE7B-412F-8A8A-C8ACD07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591D3D-23DB-45A8-AB15-70C263AA4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AB94FF-F9CF-4BAD-88BA-4ECD6A4F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4B00CA-CEA2-4B8C-B27B-2B285ABC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D71CCC-A74E-4727-A854-D4B11AF89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CE156-91DA-40C6-B441-BCB3571A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331F7C-3E8F-4CBF-810E-1F02BA1D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B3081D-896F-46EA-8E35-2A83FB07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D81BC3-5FF7-45D1-A838-BE658E7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9333DA-C765-4385-AC58-754F948D3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C0CF1C-D4F6-45E5-8887-4AE873B8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099C2-02D2-4C15-887A-55CCAC69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F5F2FB-F324-40BF-A8F1-543332824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7BE2-30F1-4438-B1EC-D2D7B009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7C084C-2371-4600-BF2C-6D3F974FC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6A2755-40E2-49ED-B79C-F44983918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85337A-C9E7-40D5-ADF2-442376E8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262D00-3CE6-459F-8898-B93DBA02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AB76DA-12DF-4C0F-9E67-1F2BE732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460A404-358A-46B0-AFC7-96FF65B00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E6DCC8-8DD4-4A50-AD4D-88EA27337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7D3D2A-7496-4E4F-82E4-DC7C17173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2F9E3-A972-4EF8-AA26-0C618288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4BB928-A97C-40E2-BAEF-945BC3C9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298EF4-1DAD-4962-960A-E59DC4A6C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34C90-E915-465C-88E8-77F262F9C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25F160-167B-4438-98E1-CB4BADB1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FFC432-BA7F-4231-A4C9-210C2521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36D15C-C9D5-4E30-AAA6-E91941E5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5DA506-E67B-4C74-975C-5EF9E313A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DCC320-E6A2-4637-B32E-CDBE441F9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02A14E-0F17-4817-90D9-0E34F213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858542-3670-4B43-8789-542BDC2C4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DCB4B5-B48E-469E-9FAC-1452470AB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C2C903-EA34-466C-B712-9CB03D02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60A357-4E8B-451C-849C-CB0B81C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093869-A704-493C-B639-27C5AB755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C6904C-F653-4CCC-A191-667A35F0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BDD7CA-FB0F-4B3D-A9A4-0FE31C1A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EFE716-EB7E-4B57-B003-6163B8C42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44F2E71-21BF-4EA5-94FC-3DA40FE5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23DD1-90CB-41BE-9D39-4DBB5D27F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D6BAE9-33A8-46F3-8D71-FF230DB11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342D95-A0DE-4821-A120-92BB27DC5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D8225F-2E5C-4695-9C13-48CB85A7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3901D7-AD9A-4488-9137-9FF724AF9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D36505-8C07-459D-8DEC-24B382FA2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AC22A0-CB76-48CC-801F-3A995672E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595FA1-5F9C-447D-9FC4-169D494A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ECCA7C-36B1-403A-B1F8-7D94571A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ABB0B8-2924-470A-A4EA-83B0F9370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4D861EE-9783-4937-A8BB-55F686DF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BD7D86-CAA1-4581-B24F-EC04C6CAF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314720-BDB2-4BFF-9C29-AE40EFAC7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175A33-0748-44B5-AD95-78BD3C70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ADB0E0-3C71-4DA1-B492-25F09FB8E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15D204-7D40-4020-BE90-E8F7F7997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92E66-03A1-4A90-B33E-938ECF43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E1409D-B455-4179-855C-558590E7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9F0A68-FA8E-49B7-8763-B32F76349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FA5DEF-CA66-49BD-BAEA-59350AE7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D25653-3A9C-4CE3-BF97-9AE3E891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C9D37F-2DEC-4851-9D49-B963FB29D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ECD70E-0E6D-455D-9A3D-670B4093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429A50-E3C9-4F4E-BAF7-1C9731A4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01C3FB-0C30-4E00-BF90-CA026B581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0F232-F6E7-4926-98B1-6A49E9A72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C1FDDE-1090-4BDF-A65A-5A63F82EE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6A3BC-E35E-41EF-A408-A19B208E3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61DE11-CA81-45DC-B924-5A37ED3BF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7EF3D2-4E9B-4E36-9627-61D8E2E6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0AA57A-1589-43C2-AFE5-7AC7C570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0FDAE1-2302-4E41-9491-9DAA4B7F4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9AA827-49C4-420B-AC69-DA271B34E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A3D6BD-FCA7-425F-B8AA-F1F99FF44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7606F0-46C1-4773-BA8B-936375164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53AECA-003D-4CE4-B688-64C003B09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7B10E4-75B7-44A8-9913-09AD20BB3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1B937A-0890-4A48-9D77-F5EE2B8D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DC6DB5-C1EE-4DA1-83EB-CB25D9F32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373E60-A883-44C0-A38D-B21B1D0A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D8AAA5-D7F7-446B-83CB-3262F00BD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CD3A17-5C61-47BC-95E9-10AE1640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80D7F8-CBEA-4864-951B-8A715312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95295E-BC02-4EFA-ACD7-B90E233AC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FBEC017-8A4C-45EB-B857-7F7EDCEA9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F0B0C8-D060-4BC1-B4EF-734333165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0C3687-9B9B-4B94-B58B-82E175DBF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693CD-8644-4DD1-B3C6-750FA999E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939BB5-FDD9-47CF-867E-5DC000C06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CF1C43-7933-49C3-A090-8D7DE644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01F10-CDE7-452C-BC31-BF05A100B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852E22-193A-47C5-B677-F627C214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0D7E1-45A8-4B32-A91F-2AE24D32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1AD2E6-D2A5-4C2C-9704-E03896BCA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179440-9FE3-403C-BFB3-F7E31478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55ABFA-4C92-4BCC-8F4B-1692C574A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C874C8-9AA3-44E9-AF94-DB8EF370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2304CEE-6526-4F9C-B0A3-2B5823B5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657DC4-C63C-444A-B206-5A828BAF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DADC24-5134-438F-802D-8FAF83D83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0FC101-D50B-45EE-893F-D4F96489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28C571-9572-4095-B6F6-6ABA0E114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2519C2-E3C2-4C8D-A2CC-8244EF820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5F1D99-9534-423E-A121-6C1C790C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8DED6D-14F1-4DAA-89E8-7726F4C1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9107B6-EE8D-437A-B132-36BA2138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CDC3B07-AABF-489A-A8F6-3D7BAF620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3EBB986-55AD-4675-8C13-EABE43F0D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99F8EA-2B51-449B-AC25-C4458FBA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BEF8A-4CB8-4356-B960-C86D99DFB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733D29-93B0-4C7B-A6AD-C8405B62A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7EB08C-4C49-4C91-9CED-6A6F37078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098BFF-83AB-4748-832D-4C46DCDCF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87A640-C600-4309-8741-3E6AD49CE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6EC061-E5E1-491A-9EA3-A99CEA96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00543F-CF96-42AD-98FC-0AD1F9B6C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F69AD9-7780-40B9-8B86-D4ECC718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DE677C2-0F08-4506-AC24-893C0A271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8CCB37E-82DB-49C8-9ADB-68C3A84F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64D1B3B-B02F-4088-A1D6-C397F558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F086B5-E26A-43BE-B276-0841CEB45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D8A67E-42D3-4BCE-B90F-05EC51F9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9E59EF-ADCE-4A25-AC66-48E41023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1987E1-C3F0-4DC0-91A8-94D646B5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0D4B80-4121-4275-91D1-4BC1732A0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38CF31-700F-4C3F-B0FA-E840B39F1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CD8466-9E27-4CC4-81AB-0F3301DA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DB1D61-EE7B-443F-A988-A0D15DA65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F76417-9087-4FA9-8B44-EC1E4C2F1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232B81-83CE-43C8-B27A-E5C05B04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546B55-73C8-4EEA-B79C-BB25541F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6F8557-17EB-4D6E-8D93-49DD7D6BD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043A26-0791-4446-90B0-899ED5DA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556076-227C-4032-AAAC-78BEC73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440A46-FA8F-487B-A037-92A37835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79AE1A-AEAA-48D5-8192-82106E71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A06FAD-5F9A-4CED-A75C-7D8B4489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5840B6-A21B-4009-901C-F63BDAB54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11DA62-A576-411B-AE15-3CD6229C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087885-AACE-4A17-AD4B-E077C65CE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9FA283-1E0C-4B0A-BC81-8C099EEF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29DFA9-FBE2-4F71-A82E-87969A9E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5A714-4E0D-404F-91EF-4F59D58C7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04A6D-02C9-4B73-8902-8F95D02DF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EAC979-0119-4486-B504-909352FAD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F2383E-9400-456F-B742-BD8CD54F1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490D5E-3DB0-44DD-89F1-247D9517E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D42305-764D-45A5-99A8-CE5A60F4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C0E47-609F-42D2-9F22-F7431760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D2438E2-8253-4539-8B3F-AE6A6823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733BD0-A45E-466F-BB2A-B1F6F7F16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C1963B-BE46-4D2C-8D09-A828A8DD1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8C44BA0-CD3D-4D52-9BE7-9CA3E83F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3F586A-44CB-4C01-9663-A5C5F0166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C1F1B8-DA14-4A3A-A559-981D287E9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ACA969-4B11-4D5A-812A-6FDA87DA5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AA2199-9FA2-4221-B3F4-981F2B979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62F299B-3073-4B45-947F-92F2D94F3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A6273-7184-4144-B2AB-3C87D137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FB6C3F-2CEB-4695-951D-488F5FD4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4FA71-D20A-4CFA-A3F1-C4A6B9D2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BFC26E-F33D-40C1-B855-89B134BB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5E0101-F92B-4C9D-9E3B-720B3A4C2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6E46AEB-C3DE-4F39-9BE3-1C2E009B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CDBEB3-76A6-498F-B817-B46CA92C1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2E9228-FFEF-4650-85E7-E58BDB45C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9C2281-F5C2-475E-A901-3726482C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396DF0-8722-4318-A803-EB44652DF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3F1AF2-E510-4A8A-A5E3-7E1EC5002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61887A-8DE5-4681-9613-D0BA5EEE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F60809-99AA-4047-80D7-E629496E5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B601CB-4B68-4D4D-B837-27B25A705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C6A1237-6C0D-4621-97E7-ABCD44594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E30884-DBB9-4BF6-98A2-75E889FCF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17D9C91-7434-4B47-8A2C-1FCF6E1B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22EED1-CC54-42EA-AFD9-2A8179B5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D42C8D-0ACF-49D3-80C2-3E7E729A3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88837-D1AF-495A-88FD-67027868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556621-FD33-4DA2-8FBE-93B4D3C3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FC943F-9F0F-4250-B260-2918BBDE0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868DEC-EE2D-4297-BC0B-649ACC7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C7FC29-E116-4CFB-9BEA-D738DB442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5D05F86-8DDD-4FDF-9C7A-95321155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FF35CF-059C-4C5A-86D5-1DFDC87F6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C91E90A-AB1F-468A-8966-9FDC7C89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E6C74-A96E-4068-BDCC-B059BAE3B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C6F300-8676-4C38-A1F6-C0C30491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0CE97B-E449-4160-BFF2-C2257880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AB7EA9-A5F1-4590-8427-18A0E71A5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8A9004-4D17-4848-B9A8-114CF8A5D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041D88-6E39-4AD5-BD1D-EB234DA70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15E931-1403-4EA8-8B16-2F7C3282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F19D68E-35F7-4309-8929-E345893B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60C7E96-2FAA-41E0-B391-C1EE5057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B194E6-58A7-43F3-95E7-73669C8E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23CC70-FC7A-44C7-865D-5D807EAFB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2087D-6937-4CAC-B270-42DC9276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B404C1-B316-4F6E-AAD8-CE056A5F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FDAF09-8539-4E0B-9EC5-28CCC7361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C6389C-CA5E-4793-A84E-EFA3B241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DB201C-6A2C-4FA8-8E54-D3378426A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295385-05A9-4BE0-AEF7-2AF96B7EE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7D2EA-9C41-4A81-A609-968795A5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B39BFB-EBD0-443D-8F5E-987DF6077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EAB253-23FC-44A0-ABF7-50E710796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38DE85-84CD-43EA-93A7-AFFE3A416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A57B4B-59FC-4484-BF55-C2E0612AB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9FF401-80EE-4549-83C3-00F4F17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BC5F-2230-4A9C-B09D-AD2C2A911993}">
  <sheetPr codeName="Sheet4"/>
  <dimension ref="A1:C88"/>
  <sheetViews>
    <sheetView showGridLines="0" tabSelected="1" workbookViewId="0"/>
  </sheetViews>
  <sheetFormatPr defaultRowHeight="15" x14ac:dyDescent="0.25"/>
  <cols>
    <col min="1" max="2" width="7.7109375" style="58" customWidth="1"/>
    <col min="3" max="3" width="64.140625" style="58" customWidth="1"/>
    <col min="4" max="4" width="25.5703125" style="58" customWidth="1"/>
    <col min="5" max="5" width="52.28515625" style="58" customWidth="1"/>
    <col min="6" max="256" width="9.140625" style="58"/>
    <col min="257" max="258" width="7.7109375" style="58" customWidth="1"/>
    <col min="259" max="259" width="60.5703125" style="58" customWidth="1"/>
    <col min="260" max="260" width="25.5703125" style="58" customWidth="1"/>
    <col min="261" max="261" width="52.28515625" style="58" customWidth="1"/>
    <col min="262" max="512" width="9.140625" style="58"/>
    <col min="513" max="514" width="7.7109375" style="58" customWidth="1"/>
    <col min="515" max="515" width="60.5703125" style="58" customWidth="1"/>
    <col min="516" max="516" width="25.5703125" style="58" customWidth="1"/>
    <col min="517" max="517" width="52.28515625" style="58" customWidth="1"/>
    <col min="518" max="768" width="9.140625" style="58"/>
    <col min="769" max="770" width="7.7109375" style="58" customWidth="1"/>
    <col min="771" max="771" width="60.5703125" style="58" customWidth="1"/>
    <col min="772" max="772" width="25.5703125" style="58" customWidth="1"/>
    <col min="773" max="773" width="52.28515625" style="58" customWidth="1"/>
    <col min="774" max="1024" width="9.140625" style="58"/>
    <col min="1025" max="1026" width="7.7109375" style="58" customWidth="1"/>
    <col min="1027" max="1027" width="60.5703125" style="58" customWidth="1"/>
    <col min="1028" max="1028" width="25.5703125" style="58" customWidth="1"/>
    <col min="1029" max="1029" width="52.28515625" style="58" customWidth="1"/>
    <col min="1030" max="1280" width="9.140625" style="58"/>
    <col min="1281" max="1282" width="7.7109375" style="58" customWidth="1"/>
    <col min="1283" max="1283" width="60.5703125" style="58" customWidth="1"/>
    <col min="1284" max="1284" width="25.5703125" style="58" customWidth="1"/>
    <col min="1285" max="1285" width="52.28515625" style="58" customWidth="1"/>
    <col min="1286" max="1536" width="9.140625" style="58"/>
    <col min="1537" max="1538" width="7.7109375" style="58" customWidth="1"/>
    <col min="1539" max="1539" width="60.5703125" style="58" customWidth="1"/>
    <col min="1540" max="1540" width="25.5703125" style="58" customWidth="1"/>
    <col min="1541" max="1541" width="52.28515625" style="58" customWidth="1"/>
    <col min="1542" max="1792" width="9.140625" style="58"/>
    <col min="1793" max="1794" width="7.7109375" style="58" customWidth="1"/>
    <col min="1795" max="1795" width="60.5703125" style="58" customWidth="1"/>
    <col min="1796" max="1796" width="25.5703125" style="58" customWidth="1"/>
    <col min="1797" max="1797" width="52.28515625" style="58" customWidth="1"/>
    <col min="1798" max="2048" width="9.140625" style="58"/>
    <col min="2049" max="2050" width="7.7109375" style="58" customWidth="1"/>
    <col min="2051" max="2051" width="60.5703125" style="58" customWidth="1"/>
    <col min="2052" max="2052" width="25.5703125" style="58" customWidth="1"/>
    <col min="2053" max="2053" width="52.28515625" style="58" customWidth="1"/>
    <col min="2054" max="2304" width="9.140625" style="58"/>
    <col min="2305" max="2306" width="7.7109375" style="58" customWidth="1"/>
    <col min="2307" max="2307" width="60.5703125" style="58" customWidth="1"/>
    <col min="2308" max="2308" width="25.5703125" style="58" customWidth="1"/>
    <col min="2309" max="2309" width="52.28515625" style="58" customWidth="1"/>
    <col min="2310" max="2560" width="9.140625" style="58"/>
    <col min="2561" max="2562" width="7.7109375" style="58" customWidth="1"/>
    <col min="2563" max="2563" width="60.5703125" style="58" customWidth="1"/>
    <col min="2564" max="2564" width="25.5703125" style="58" customWidth="1"/>
    <col min="2565" max="2565" width="52.28515625" style="58" customWidth="1"/>
    <col min="2566" max="2816" width="9.140625" style="58"/>
    <col min="2817" max="2818" width="7.7109375" style="58" customWidth="1"/>
    <col min="2819" max="2819" width="60.5703125" style="58" customWidth="1"/>
    <col min="2820" max="2820" width="25.5703125" style="58" customWidth="1"/>
    <col min="2821" max="2821" width="52.28515625" style="58" customWidth="1"/>
    <col min="2822" max="3072" width="9.140625" style="58"/>
    <col min="3073" max="3074" width="7.7109375" style="58" customWidth="1"/>
    <col min="3075" max="3075" width="60.5703125" style="58" customWidth="1"/>
    <col min="3076" max="3076" width="25.5703125" style="58" customWidth="1"/>
    <col min="3077" max="3077" width="52.28515625" style="58" customWidth="1"/>
    <col min="3078" max="3328" width="9.140625" style="58"/>
    <col min="3329" max="3330" width="7.7109375" style="58" customWidth="1"/>
    <col min="3331" max="3331" width="60.5703125" style="58" customWidth="1"/>
    <col min="3332" max="3332" width="25.5703125" style="58" customWidth="1"/>
    <col min="3333" max="3333" width="52.28515625" style="58" customWidth="1"/>
    <col min="3334" max="3584" width="9.140625" style="58"/>
    <col min="3585" max="3586" width="7.7109375" style="58" customWidth="1"/>
    <col min="3587" max="3587" width="60.5703125" style="58" customWidth="1"/>
    <col min="3588" max="3588" width="25.5703125" style="58" customWidth="1"/>
    <col min="3589" max="3589" width="52.28515625" style="58" customWidth="1"/>
    <col min="3590" max="3840" width="9.140625" style="58"/>
    <col min="3841" max="3842" width="7.7109375" style="58" customWidth="1"/>
    <col min="3843" max="3843" width="60.5703125" style="58" customWidth="1"/>
    <col min="3844" max="3844" width="25.5703125" style="58" customWidth="1"/>
    <col min="3845" max="3845" width="52.28515625" style="58" customWidth="1"/>
    <col min="3846" max="4096" width="9.140625" style="58"/>
    <col min="4097" max="4098" width="7.7109375" style="58" customWidth="1"/>
    <col min="4099" max="4099" width="60.5703125" style="58" customWidth="1"/>
    <col min="4100" max="4100" width="25.5703125" style="58" customWidth="1"/>
    <col min="4101" max="4101" width="52.28515625" style="58" customWidth="1"/>
    <col min="4102" max="4352" width="9.140625" style="58"/>
    <col min="4353" max="4354" width="7.7109375" style="58" customWidth="1"/>
    <col min="4355" max="4355" width="60.5703125" style="58" customWidth="1"/>
    <col min="4356" max="4356" width="25.5703125" style="58" customWidth="1"/>
    <col min="4357" max="4357" width="52.28515625" style="58" customWidth="1"/>
    <col min="4358" max="4608" width="9.140625" style="58"/>
    <col min="4609" max="4610" width="7.7109375" style="58" customWidth="1"/>
    <col min="4611" max="4611" width="60.5703125" style="58" customWidth="1"/>
    <col min="4612" max="4612" width="25.5703125" style="58" customWidth="1"/>
    <col min="4613" max="4613" width="52.28515625" style="58" customWidth="1"/>
    <col min="4614" max="4864" width="9.140625" style="58"/>
    <col min="4865" max="4866" width="7.7109375" style="58" customWidth="1"/>
    <col min="4867" max="4867" width="60.5703125" style="58" customWidth="1"/>
    <col min="4868" max="4868" width="25.5703125" style="58" customWidth="1"/>
    <col min="4869" max="4869" width="52.28515625" style="58" customWidth="1"/>
    <col min="4870" max="5120" width="9.140625" style="58"/>
    <col min="5121" max="5122" width="7.7109375" style="58" customWidth="1"/>
    <col min="5123" max="5123" width="60.5703125" style="58" customWidth="1"/>
    <col min="5124" max="5124" width="25.5703125" style="58" customWidth="1"/>
    <col min="5125" max="5125" width="52.28515625" style="58" customWidth="1"/>
    <col min="5126" max="5376" width="9.140625" style="58"/>
    <col min="5377" max="5378" width="7.7109375" style="58" customWidth="1"/>
    <col min="5379" max="5379" width="60.5703125" style="58" customWidth="1"/>
    <col min="5380" max="5380" width="25.5703125" style="58" customWidth="1"/>
    <col min="5381" max="5381" width="52.28515625" style="58" customWidth="1"/>
    <col min="5382" max="5632" width="9.140625" style="58"/>
    <col min="5633" max="5634" width="7.7109375" style="58" customWidth="1"/>
    <col min="5635" max="5635" width="60.5703125" style="58" customWidth="1"/>
    <col min="5636" max="5636" width="25.5703125" style="58" customWidth="1"/>
    <col min="5637" max="5637" width="52.28515625" style="58" customWidth="1"/>
    <col min="5638" max="5888" width="9.140625" style="58"/>
    <col min="5889" max="5890" width="7.7109375" style="58" customWidth="1"/>
    <col min="5891" max="5891" width="60.5703125" style="58" customWidth="1"/>
    <col min="5892" max="5892" width="25.5703125" style="58" customWidth="1"/>
    <col min="5893" max="5893" width="52.28515625" style="58" customWidth="1"/>
    <col min="5894" max="6144" width="9.140625" style="58"/>
    <col min="6145" max="6146" width="7.7109375" style="58" customWidth="1"/>
    <col min="6147" max="6147" width="60.5703125" style="58" customWidth="1"/>
    <col min="6148" max="6148" width="25.5703125" style="58" customWidth="1"/>
    <col min="6149" max="6149" width="52.28515625" style="58" customWidth="1"/>
    <col min="6150" max="6400" width="9.140625" style="58"/>
    <col min="6401" max="6402" width="7.7109375" style="58" customWidth="1"/>
    <col min="6403" max="6403" width="60.5703125" style="58" customWidth="1"/>
    <col min="6404" max="6404" width="25.5703125" style="58" customWidth="1"/>
    <col min="6405" max="6405" width="52.28515625" style="58" customWidth="1"/>
    <col min="6406" max="6656" width="9.140625" style="58"/>
    <col min="6657" max="6658" width="7.7109375" style="58" customWidth="1"/>
    <col min="6659" max="6659" width="60.5703125" style="58" customWidth="1"/>
    <col min="6660" max="6660" width="25.5703125" style="58" customWidth="1"/>
    <col min="6661" max="6661" width="52.28515625" style="58" customWidth="1"/>
    <col min="6662" max="6912" width="9.140625" style="58"/>
    <col min="6913" max="6914" width="7.7109375" style="58" customWidth="1"/>
    <col min="6915" max="6915" width="60.5703125" style="58" customWidth="1"/>
    <col min="6916" max="6916" width="25.5703125" style="58" customWidth="1"/>
    <col min="6917" max="6917" width="52.28515625" style="58" customWidth="1"/>
    <col min="6918" max="7168" width="9.140625" style="58"/>
    <col min="7169" max="7170" width="7.7109375" style="58" customWidth="1"/>
    <col min="7171" max="7171" width="60.5703125" style="58" customWidth="1"/>
    <col min="7172" max="7172" width="25.5703125" style="58" customWidth="1"/>
    <col min="7173" max="7173" width="52.28515625" style="58" customWidth="1"/>
    <col min="7174" max="7424" width="9.140625" style="58"/>
    <col min="7425" max="7426" width="7.7109375" style="58" customWidth="1"/>
    <col min="7427" max="7427" width="60.5703125" style="58" customWidth="1"/>
    <col min="7428" max="7428" width="25.5703125" style="58" customWidth="1"/>
    <col min="7429" max="7429" width="52.28515625" style="58" customWidth="1"/>
    <col min="7430" max="7680" width="9.140625" style="58"/>
    <col min="7681" max="7682" width="7.7109375" style="58" customWidth="1"/>
    <col min="7683" max="7683" width="60.5703125" style="58" customWidth="1"/>
    <col min="7684" max="7684" width="25.5703125" style="58" customWidth="1"/>
    <col min="7685" max="7685" width="52.28515625" style="58" customWidth="1"/>
    <col min="7686" max="7936" width="9.140625" style="58"/>
    <col min="7937" max="7938" width="7.7109375" style="58" customWidth="1"/>
    <col min="7939" max="7939" width="60.5703125" style="58" customWidth="1"/>
    <col min="7940" max="7940" width="25.5703125" style="58" customWidth="1"/>
    <col min="7941" max="7941" width="52.28515625" style="58" customWidth="1"/>
    <col min="7942" max="8192" width="9.140625" style="58"/>
    <col min="8193" max="8194" width="7.7109375" style="58" customWidth="1"/>
    <col min="8195" max="8195" width="60.5703125" style="58" customWidth="1"/>
    <col min="8196" max="8196" width="25.5703125" style="58" customWidth="1"/>
    <col min="8197" max="8197" width="52.28515625" style="58" customWidth="1"/>
    <col min="8198" max="8448" width="9.140625" style="58"/>
    <col min="8449" max="8450" width="7.7109375" style="58" customWidth="1"/>
    <col min="8451" max="8451" width="60.5703125" style="58" customWidth="1"/>
    <col min="8452" max="8452" width="25.5703125" style="58" customWidth="1"/>
    <col min="8453" max="8453" width="52.28515625" style="58" customWidth="1"/>
    <col min="8454" max="8704" width="9.140625" style="58"/>
    <col min="8705" max="8706" width="7.7109375" style="58" customWidth="1"/>
    <col min="8707" max="8707" width="60.5703125" style="58" customWidth="1"/>
    <col min="8708" max="8708" width="25.5703125" style="58" customWidth="1"/>
    <col min="8709" max="8709" width="52.28515625" style="58" customWidth="1"/>
    <col min="8710" max="8960" width="9.140625" style="58"/>
    <col min="8961" max="8962" width="7.7109375" style="58" customWidth="1"/>
    <col min="8963" max="8963" width="60.5703125" style="58" customWidth="1"/>
    <col min="8964" max="8964" width="25.5703125" style="58" customWidth="1"/>
    <col min="8965" max="8965" width="52.28515625" style="58" customWidth="1"/>
    <col min="8966" max="9216" width="9.140625" style="58"/>
    <col min="9217" max="9218" width="7.7109375" style="58" customWidth="1"/>
    <col min="9219" max="9219" width="60.5703125" style="58" customWidth="1"/>
    <col min="9220" max="9220" width="25.5703125" style="58" customWidth="1"/>
    <col min="9221" max="9221" width="52.28515625" style="58" customWidth="1"/>
    <col min="9222" max="9472" width="9.140625" style="58"/>
    <col min="9473" max="9474" width="7.7109375" style="58" customWidth="1"/>
    <col min="9475" max="9475" width="60.5703125" style="58" customWidth="1"/>
    <col min="9476" max="9476" width="25.5703125" style="58" customWidth="1"/>
    <col min="9477" max="9477" width="52.28515625" style="58" customWidth="1"/>
    <col min="9478" max="9728" width="9.140625" style="58"/>
    <col min="9729" max="9730" width="7.7109375" style="58" customWidth="1"/>
    <col min="9731" max="9731" width="60.5703125" style="58" customWidth="1"/>
    <col min="9732" max="9732" width="25.5703125" style="58" customWidth="1"/>
    <col min="9733" max="9733" width="52.28515625" style="58" customWidth="1"/>
    <col min="9734" max="9984" width="9.140625" style="58"/>
    <col min="9985" max="9986" width="7.7109375" style="58" customWidth="1"/>
    <col min="9987" max="9987" width="60.5703125" style="58" customWidth="1"/>
    <col min="9988" max="9988" width="25.5703125" style="58" customWidth="1"/>
    <col min="9989" max="9989" width="52.28515625" style="58" customWidth="1"/>
    <col min="9990" max="10240" width="9.140625" style="58"/>
    <col min="10241" max="10242" width="7.7109375" style="58" customWidth="1"/>
    <col min="10243" max="10243" width="60.5703125" style="58" customWidth="1"/>
    <col min="10244" max="10244" width="25.5703125" style="58" customWidth="1"/>
    <col min="10245" max="10245" width="52.28515625" style="58" customWidth="1"/>
    <col min="10246" max="10496" width="9.140625" style="58"/>
    <col min="10497" max="10498" width="7.7109375" style="58" customWidth="1"/>
    <col min="10499" max="10499" width="60.5703125" style="58" customWidth="1"/>
    <col min="10500" max="10500" width="25.5703125" style="58" customWidth="1"/>
    <col min="10501" max="10501" width="52.28515625" style="58" customWidth="1"/>
    <col min="10502" max="10752" width="9.140625" style="58"/>
    <col min="10753" max="10754" width="7.7109375" style="58" customWidth="1"/>
    <col min="10755" max="10755" width="60.5703125" style="58" customWidth="1"/>
    <col min="10756" max="10756" width="25.5703125" style="58" customWidth="1"/>
    <col min="10757" max="10757" width="52.28515625" style="58" customWidth="1"/>
    <col min="10758" max="11008" width="9.140625" style="58"/>
    <col min="11009" max="11010" width="7.7109375" style="58" customWidth="1"/>
    <col min="11011" max="11011" width="60.5703125" style="58" customWidth="1"/>
    <col min="11012" max="11012" width="25.5703125" style="58" customWidth="1"/>
    <col min="11013" max="11013" width="52.28515625" style="58" customWidth="1"/>
    <col min="11014" max="11264" width="9.140625" style="58"/>
    <col min="11265" max="11266" width="7.7109375" style="58" customWidth="1"/>
    <col min="11267" max="11267" width="60.5703125" style="58" customWidth="1"/>
    <col min="11268" max="11268" width="25.5703125" style="58" customWidth="1"/>
    <col min="11269" max="11269" width="52.28515625" style="58" customWidth="1"/>
    <col min="11270" max="11520" width="9.140625" style="58"/>
    <col min="11521" max="11522" width="7.7109375" style="58" customWidth="1"/>
    <col min="11523" max="11523" width="60.5703125" style="58" customWidth="1"/>
    <col min="11524" max="11524" width="25.5703125" style="58" customWidth="1"/>
    <col min="11525" max="11525" width="52.28515625" style="58" customWidth="1"/>
    <col min="11526" max="11776" width="9.140625" style="58"/>
    <col min="11777" max="11778" width="7.7109375" style="58" customWidth="1"/>
    <col min="11779" max="11779" width="60.5703125" style="58" customWidth="1"/>
    <col min="11780" max="11780" width="25.5703125" style="58" customWidth="1"/>
    <col min="11781" max="11781" width="52.28515625" style="58" customWidth="1"/>
    <col min="11782" max="12032" width="9.140625" style="58"/>
    <col min="12033" max="12034" width="7.7109375" style="58" customWidth="1"/>
    <col min="12035" max="12035" width="60.5703125" style="58" customWidth="1"/>
    <col min="12036" max="12036" width="25.5703125" style="58" customWidth="1"/>
    <col min="12037" max="12037" width="52.28515625" style="58" customWidth="1"/>
    <col min="12038" max="12288" width="9.140625" style="58"/>
    <col min="12289" max="12290" width="7.7109375" style="58" customWidth="1"/>
    <col min="12291" max="12291" width="60.5703125" style="58" customWidth="1"/>
    <col min="12292" max="12292" width="25.5703125" style="58" customWidth="1"/>
    <col min="12293" max="12293" width="52.28515625" style="58" customWidth="1"/>
    <col min="12294" max="12544" width="9.140625" style="58"/>
    <col min="12545" max="12546" width="7.7109375" style="58" customWidth="1"/>
    <col min="12547" max="12547" width="60.5703125" style="58" customWidth="1"/>
    <col min="12548" max="12548" width="25.5703125" style="58" customWidth="1"/>
    <col min="12549" max="12549" width="52.28515625" style="58" customWidth="1"/>
    <col min="12550" max="12800" width="9.140625" style="58"/>
    <col min="12801" max="12802" width="7.7109375" style="58" customWidth="1"/>
    <col min="12803" max="12803" width="60.5703125" style="58" customWidth="1"/>
    <col min="12804" max="12804" width="25.5703125" style="58" customWidth="1"/>
    <col min="12805" max="12805" width="52.28515625" style="58" customWidth="1"/>
    <col min="12806" max="13056" width="9.140625" style="58"/>
    <col min="13057" max="13058" width="7.7109375" style="58" customWidth="1"/>
    <col min="13059" max="13059" width="60.5703125" style="58" customWidth="1"/>
    <col min="13060" max="13060" width="25.5703125" style="58" customWidth="1"/>
    <col min="13061" max="13061" width="52.28515625" style="58" customWidth="1"/>
    <col min="13062" max="13312" width="9.140625" style="58"/>
    <col min="13313" max="13314" width="7.7109375" style="58" customWidth="1"/>
    <col min="13315" max="13315" width="60.5703125" style="58" customWidth="1"/>
    <col min="13316" max="13316" width="25.5703125" style="58" customWidth="1"/>
    <col min="13317" max="13317" width="52.28515625" style="58" customWidth="1"/>
    <col min="13318" max="13568" width="9.140625" style="58"/>
    <col min="13569" max="13570" width="7.7109375" style="58" customWidth="1"/>
    <col min="13571" max="13571" width="60.5703125" style="58" customWidth="1"/>
    <col min="13572" max="13572" width="25.5703125" style="58" customWidth="1"/>
    <col min="13573" max="13573" width="52.28515625" style="58" customWidth="1"/>
    <col min="13574" max="13824" width="9.140625" style="58"/>
    <col min="13825" max="13826" width="7.7109375" style="58" customWidth="1"/>
    <col min="13827" max="13827" width="60.5703125" style="58" customWidth="1"/>
    <col min="13828" max="13828" width="25.5703125" style="58" customWidth="1"/>
    <col min="13829" max="13829" width="52.28515625" style="58" customWidth="1"/>
    <col min="13830" max="14080" width="9.140625" style="58"/>
    <col min="14081" max="14082" width="7.7109375" style="58" customWidth="1"/>
    <col min="14083" max="14083" width="60.5703125" style="58" customWidth="1"/>
    <col min="14084" max="14084" width="25.5703125" style="58" customWidth="1"/>
    <col min="14085" max="14085" width="52.28515625" style="58" customWidth="1"/>
    <col min="14086" max="14336" width="9.140625" style="58"/>
    <col min="14337" max="14338" width="7.7109375" style="58" customWidth="1"/>
    <col min="14339" max="14339" width="60.5703125" style="58" customWidth="1"/>
    <col min="14340" max="14340" width="25.5703125" style="58" customWidth="1"/>
    <col min="14341" max="14341" width="52.28515625" style="58" customWidth="1"/>
    <col min="14342" max="14592" width="9.140625" style="58"/>
    <col min="14593" max="14594" width="7.7109375" style="58" customWidth="1"/>
    <col min="14595" max="14595" width="60.5703125" style="58" customWidth="1"/>
    <col min="14596" max="14596" width="25.5703125" style="58" customWidth="1"/>
    <col min="14597" max="14597" width="52.28515625" style="58" customWidth="1"/>
    <col min="14598" max="14848" width="9.140625" style="58"/>
    <col min="14849" max="14850" width="7.7109375" style="58" customWidth="1"/>
    <col min="14851" max="14851" width="60.5703125" style="58" customWidth="1"/>
    <col min="14852" max="14852" width="25.5703125" style="58" customWidth="1"/>
    <col min="14853" max="14853" width="52.28515625" style="58" customWidth="1"/>
    <col min="14854" max="15104" width="9.140625" style="58"/>
    <col min="15105" max="15106" width="7.7109375" style="58" customWidth="1"/>
    <col min="15107" max="15107" width="60.5703125" style="58" customWidth="1"/>
    <col min="15108" max="15108" width="25.5703125" style="58" customWidth="1"/>
    <col min="15109" max="15109" width="52.28515625" style="58" customWidth="1"/>
    <col min="15110" max="15360" width="9.140625" style="58"/>
    <col min="15361" max="15362" width="7.7109375" style="58" customWidth="1"/>
    <col min="15363" max="15363" width="60.5703125" style="58" customWidth="1"/>
    <col min="15364" max="15364" width="25.5703125" style="58" customWidth="1"/>
    <col min="15365" max="15365" width="52.28515625" style="58" customWidth="1"/>
    <col min="15366" max="15616" width="9.140625" style="58"/>
    <col min="15617" max="15618" width="7.7109375" style="58" customWidth="1"/>
    <col min="15619" max="15619" width="60.5703125" style="58" customWidth="1"/>
    <col min="15620" max="15620" width="25.5703125" style="58" customWidth="1"/>
    <col min="15621" max="15621" width="52.28515625" style="58" customWidth="1"/>
    <col min="15622" max="15872" width="9.140625" style="58"/>
    <col min="15873" max="15874" width="7.7109375" style="58" customWidth="1"/>
    <col min="15875" max="15875" width="60.5703125" style="58" customWidth="1"/>
    <col min="15876" max="15876" width="25.5703125" style="58" customWidth="1"/>
    <col min="15877" max="15877" width="52.28515625" style="58" customWidth="1"/>
    <col min="15878" max="16128" width="9.140625" style="58"/>
    <col min="16129" max="16130" width="7.7109375" style="58" customWidth="1"/>
    <col min="16131" max="16131" width="60.5703125" style="58" customWidth="1"/>
    <col min="16132" max="16132" width="25.5703125" style="58" customWidth="1"/>
    <col min="16133" max="16133" width="52.28515625" style="58" customWidth="1"/>
    <col min="16134" max="16384" width="9.140625" style="58"/>
  </cols>
  <sheetData>
    <row r="1" spans="1:3" ht="60" customHeight="1" x14ac:dyDescent="0.25">
      <c r="A1" s="3" t="s">
        <v>83</v>
      </c>
      <c r="B1" s="3"/>
      <c r="C1" s="3"/>
    </row>
    <row r="2" spans="1:3" ht="19.5" customHeight="1" x14ac:dyDescent="0.25">
      <c r="A2" s="6" t="s">
        <v>273</v>
      </c>
    </row>
    <row r="3" spans="1:3" ht="12.75" customHeight="1" x14ac:dyDescent="0.25">
      <c r="A3" s="1" t="s">
        <v>265</v>
      </c>
    </row>
    <row r="4" spans="1:3" ht="12.75" customHeight="1" x14ac:dyDescent="0.25"/>
    <row r="5" spans="1:3" ht="12.75" customHeight="1" x14ac:dyDescent="0.25">
      <c r="B5" s="7" t="s">
        <v>93</v>
      </c>
    </row>
    <row r="6" spans="1:3" ht="12.75" customHeight="1" x14ac:dyDescent="0.25">
      <c r="B6" s="8" t="s">
        <v>94</v>
      </c>
    </row>
    <row r="7" spans="1:3" ht="12.75" customHeight="1" x14ac:dyDescent="0.25">
      <c r="A7" s="9"/>
      <c r="B7" s="17">
        <v>10.1</v>
      </c>
      <c r="C7" s="18" t="s">
        <v>111</v>
      </c>
    </row>
    <row r="8" spans="1:3" ht="12.75" customHeight="1" x14ac:dyDescent="0.25">
      <c r="A8" s="9"/>
      <c r="B8" s="17">
        <v>10.199999999999999</v>
      </c>
      <c r="C8" s="18" t="s">
        <v>112</v>
      </c>
    </row>
    <row r="9" spans="1:3" ht="12.75" customHeight="1" x14ac:dyDescent="0.25">
      <c r="A9" s="9"/>
      <c r="B9" s="17">
        <v>10.3</v>
      </c>
      <c r="C9" s="18" t="s">
        <v>113</v>
      </c>
    </row>
    <row r="10" spans="1:3" ht="12.75" customHeight="1" x14ac:dyDescent="0.25">
      <c r="A10" s="9"/>
      <c r="B10" s="17">
        <v>10.4</v>
      </c>
      <c r="C10" s="18" t="s">
        <v>114</v>
      </c>
    </row>
    <row r="11" spans="1:3" ht="12.75" customHeight="1" x14ac:dyDescent="0.25">
      <c r="A11" s="9"/>
      <c r="B11" s="17">
        <v>10.5</v>
      </c>
      <c r="C11" s="18" t="s">
        <v>115</v>
      </c>
    </row>
    <row r="12" spans="1:3" ht="12.75" customHeight="1" x14ac:dyDescent="0.25">
      <c r="B12" s="17">
        <v>10.6</v>
      </c>
      <c r="C12" s="18" t="s">
        <v>116</v>
      </c>
    </row>
    <row r="13" spans="1:3" ht="12.75" customHeight="1" x14ac:dyDescent="0.25">
      <c r="B13" s="17">
        <v>10.7</v>
      </c>
      <c r="C13" s="18" t="s">
        <v>117</v>
      </c>
    </row>
    <row r="14" spans="1:3" ht="12.75" customHeight="1" x14ac:dyDescent="0.25">
      <c r="B14" s="17">
        <v>10.8</v>
      </c>
      <c r="C14" s="18" t="s">
        <v>118</v>
      </c>
    </row>
    <row r="15" spans="1:3" ht="12.75" customHeight="1" x14ac:dyDescent="0.25">
      <c r="B15" s="17">
        <v>10.9</v>
      </c>
      <c r="C15" s="18" t="s">
        <v>119</v>
      </c>
    </row>
    <row r="16" spans="1:3" ht="12.75" customHeight="1" x14ac:dyDescent="0.25">
      <c r="B16" s="57" t="s">
        <v>120</v>
      </c>
      <c r="C16" s="18" t="s">
        <v>109</v>
      </c>
    </row>
    <row r="17" spans="2:3" ht="12.75" customHeight="1" x14ac:dyDescent="0.25">
      <c r="B17" s="17">
        <v>10.11</v>
      </c>
      <c r="C17" s="18" t="s">
        <v>121</v>
      </c>
    </row>
    <row r="18" spans="2:3" ht="12.75" customHeight="1" x14ac:dyDescent="0.25">
      <c r="B18" s="17">
        <v>10.119999999999999</v>
      </c>
      <c r="C18" s="18" t="s">
        <v>122</v>
      </c>
    </row>
    <row r="19" spans="2:3" ht="12.75" customHeight="1" x14ac:dyDescent="0.25">
      <c r="B19" s="17">
        <v>10.130000000000001</v>
      </c>
      <c r="C19" s="18" t="s">
        <v>123</v>
      </c>
    </row>
    <row r="20" spans="2:3" ht="12.75" customHeight="1" x14ac:dyDescent="0.25">
      <c r="B20" s="17">
        <v>10.14</v>
      </c>
      <c r="C20" s="18" t="s">
        <v>124</v>
      </c>
    </row>
    <row r="21" spans="2:3" ht="12.75" customHeight="1" x14ac:dyDescent="0.25">
      <c r="B21" s="17">
        <v>10.15</v>
      </c>
      <c r="C21" s="18" t="s">
        <v>125</v>
      </c>
    </row>
    <row r="22" spans="2:3" ht="12.75" customHeight="1" x14ac:dyDescent="0.25">
      <c r="B22" s="17">
        <v>10.16</v>
      </c>
      <c r="C22" s="18" t="s">
        <v>126</v>
      </c>
    </row>
    <row r="23" spans="2:3" ht="12.75" customHeight="1" x14ac:dyDescent="0.25">
      <c r="B23" s="17">
        <v>10.17</v>
      </c>
      <c r="C23" s="18" t="s">
        <v>127</v>
      </c>
    </row>
    <row r="24" spans="2:3" ht="12.75" customHeight="1" x14ac:dyDescent="0.25">
      <c r="B24" s="17">
        <v>10.18</v>
      </c>
      <c r="C24" s="18" t="s">
        <v>128</v>
      </c>
    </row>
    <row r="25" spans="2:3" ht="12.75" customHeight="1" x14ac:dyDescent="0.25">
      <c r="B25" s="17">
        <v>10.19</v>
      </c>
      <c r="C25" s="18" t="s">
        <v>129</v>
      </c>
    </row>
    <row r="26" spans="2:3" ht="12.75" customHeight="1" x14ac:dyDescent="0.25">
      <c r="B26" s="57" t="s">
        <v>131</v>
      </c>
      <c r="C26" s="18" t="s">
        <v>130</v>
      </c>
    </row>
    <row r="27" spans="2:3" ht="12.75" customHeight="1" x14ac:dyDescent="0.25">
      <c r="B27" s="17">
        <v>10.210000000000001</v>
      </c>
      <c r="C27" s="18" t="s">
        <v>132</v>
      </c>
    </row>
    <row r="28" spans="2:3" ht="12.75" customHeight="1" x14ac:dyDescent="0.25">
      <c r="B28" s="17">
        <v>10.220000000000001</v>
      </c>
      <c r="C28" s="18" t="s">
        <v>133</v>
      </c>
    </row>
    <row r="29" spans="2:3" ht="12.75" customHeight="1" x14ac:dyDescent="0.25">
      <c r="B29" s="17">
        <v>10.23</v>
      </c>
      <c r="C29" s="18" t="s">
        <v>134</v>
      </c>
    </row>
    <row r="30" spans="2:3" ht="12.75" customHeight="1" x14ac:dyDescent="0.25">
      <c r="B30" s="17">
        <v>10.24</v>
      </c>
      <c r="C30" s="18" t="s">
        <v>135</v>
      </c>
    </row>
    <row r="31" spans="2:3" ht="12.75" customHeight="1" x14ac:dyDescent="0.25">
      <c r="B31" s="17">
        <v>10.25</v>
      </c>
      <c r="C31" s="18" t="s">
        <v>136</v>
      </c>
    </row>
    <row r="32" spans="2:3" ht="12.75" customHeight="1" x14ac:dyDescent="0.25">
      <c r="B32" s="17">
        <v>10.26</v>
      </c>
      <c r="C32" s="18" t="s">
        <v>137</v>
      </c>
    </row>
    <row r="33" spans="2:3" ht="12.75" customHeight="1" x14ac:dyDescent="0.25">
      <c r="B33" s="17">
        <v>10.27</v>
      </c>
      <c r="C33" s="18" t="s">
        <v>110</v>
      </c>
    </row>
    <row r="34" spans="2:3" ht="12.75" customHeight="1" x14ac:dyDescent="0.25">
      <c r="B34" s="17">
        <v>10.28</v>
      </c>
      <c r="C34" s="18" t="s">
        <v>138</v>
      </c>
    </row>
    <row r="35" spans="2:3" ht="12.75" customHeight="1" x14ac:dyDescent="0.25">
      <c r="B35" s="17">
        <v>10.29</v>
      </c>
      <c r="C35" s="18" t="s">
        <v>139</v>
      </c>
    </row>
    <row r="36" spans="2:3" ht="12.75" customHeight="1" x14ac:dyDescent="0.25">
      <c r="B36" s="57" t="s">
        <v>141</v>
      </c>
      <c r="C36" s="18" t="s">
        <v>140</v>
      </c>
    </row>
    <row r="37" spans="2:3" ht="12.75" customHeight="1" x14ac:dyDescent="0.25">
      <c r="B37" s="17">
        <v>10.31</v>
      </c>
      <c r="C37" s="18" t="s">
        <v>142</v>
      </c>
    </row>
    <row r="38" spans="2:3" ht="12.75" customHeight="1" x14ac:dyDescent="0.25">
      <c r="B38" s="17">
        <v>10.32</v>
      </c>
      <c r="C38" s="18" t="s">
        <v>143</v>
      </c>
    </row>
    <row r="39" spans="2:3" ht="12.75" customHeight="1" x14ac:dyDescent="0.25">
      <c r="B39" s="17">
        <v>10.33</v>
      </c>
      <c r="C39" s="18" t="s">
        <v>144</v>
      </c>
    </row>
    <row r="40" spans="2:3" ht="12.75" customHeight="1" x14ac:dyDescent="0.25">
      <c r="B40" s="17">
        <v>10.34</v>
      </c>
      <c r="C40" s="18" t="s">
        <v>145</v>
      </c>
    </row>
    <row r="41" spans="2:3" ht="12.75" customHeight="1" x14ac:dyDescent="0.25">
      <c r="B41" s="17">
        <v>10.35</v>
      </c>
      <c r="C41" s="18" t="s">
        <v>146</v>
      </c>
    </row>
    <row r="42" spans="2:3" ht="12.75" customHeight="1" x14ac:dyDescent="0.25">
      <c r="B42" s="17">
        <v>10.36</v>
      </c>
      <c r="C42" s="18" t="s">
        <v>147</v>
      </c>
    </row>
    <row r="43" spans="2:3" ht="12.75" customHeight="1" x14ac:dyDescent="0.25">
      <c r="B43" s="17">
        <v>10.37</v>
      </c>
      <c r="C43" s="18" t="s">
        <v>148</v>
      </c>
    </row>
    <row r="44" spans="2:3" ht="12.75" customHeight="1" x14ac:dyDescent="0.25">
      <c r="B44" s="17">
        <v>10.38</v>
      </c>
      <c r="C44" s="18" t="s">
        <v>149</v>
      </c>
    </row>
    <row r="45" spans="2:3" ht="12.75" customHeight="1" x14ac:dyDescent="0.25">
      <c r="B45" s="17">
        <v>10.39</v>
      </c>
      <c r="C45" s="18" t="s">
        <v>150</v>
      </c>
    </row>
    <row r="46" spans="2:3" ht="12.75" customHeight="1" x14ac:dyDescent="0.25">
      <c r="B46" s="57" t="s">
        <v>152</v>
      </c>
      <c r="C46" s="18" t="s">
        <v>151</v>
      </c>
    </row>
    <row r="47" spans="2:3" ht="12.75" customHeight="1" x14ac:dyDescent="0.25">
      <c r="B47" s="17">
        <v>10.41</v>
      </c>
      <c r="C47" s="18" t="s">
        <v>153</v>
      </c>
    </row>
    <row r="48" spans="2:3" ht="12.75" customHeight="1" x14ac:dyDescent="0.25">
      <c r="B48" s="17">
        <v>10.42</v>
      </c>
      <c r="C48" s="18" t="s">
        <v>154</v>
      </c>
    </row>
    <row r="49" spans="2:3" ht="12.75" customHeight="1" x14ac:dyDescent="0.25">
      <c r="B49" s="17">
        <v>10.43</v>
      </c>
      <c r="C49" s="18" t="s">
        <v>155</v>
      </c>
    </row>
    <row r="50" spans="2:3" ht="12.75" customHeight="1" x14ac:dyDescent="0.25">
      <c r="B50" s="17">
        <v>10.44</v>
      </c>
      <c r="C50" s="18" t="s">
        <v>156</v>
      </c>
    </row>
    <row r="51" spans="2:3" ht="12.75" customHeight="1" x14ac:dyDescent="0.25">
      <c r="B51" s="17">
        <v>10.45</v>
      </c>
      <c r="C51" s="18" t="s">
        <v>157</v>
      </c>
    </row>
    <row r="52" spans="2:3" ht="12.75" customHeight="1" x14ac:dyDescent="0.25">
      <c r="B52" s="17">
        <v>10.46</v>
      </c>
      <c r="C52" s="18" t="s">
        <v>158</v>
      </c>
    </row>
    <row r="53" spans="2:3" ht="12.75" customHeight="1" x14ac:dyDescent="0.25">
      <c r="B53" s="17">
        <v>10.47</v>
      </c>
      <c r="C53" s="18" t="s">
        <v>159</v>
      </c>
    </row>
    <row r="54" spans="2:3" ht="12.75" customHeight="1" x14ac:dyDescent="0.25">
      <c r="B54" s="17">
        <v>10.48</v>
      </c>
      <c r="C54" s="18" t="s">
        <v>160</v>
      </c>
    </row>
    <row r="55" spans="2:3" ht="12.75" customHeight="1" x14ac:dyDescent="0.25">
      <c r="B55" s="17">
        <v>10.49</v>
      </c>
      <c r="C55" s="18" t="s">
        <v>161</v>
      </c>
    </row>
    <row r="56" spans="2:3" ht="12.75" customHeight="1" x14ac:dyDescent="0.25">
      <c r="B56" s="57" t="s">
        <v>163</v>
      </c>
      <c r="C56" s="18" t="s">
        <v>162</v>
      </c>
    </row>
    <row r="57" spans="2:3" ht="12.75" customHeight="1" x14ac:dyDescent="0.25">
      <c r="B57" s="17">
        <v>10.51</v>
      </c>
      <c r="C57" s="18" t="s">
        <v>164</v>
      </c>
    </row>
    <row r="58" spans="2:3" ht="12.75" customHeight="1" x14ac:dyDescent="0.25">
      <c r="B58" s="17">
        <v>10.52</v>
      </c>
      <c r="C58" s="18" t="s">
        <v>165</v>
      </c>
    </row>
    <row r="59" spans="2:3" ht="12.75" customHeight="1" x14ac:dyDescent="0.25">
      <c r="B59" s="17">
        <v>10.53</v>
      </c>
      <c r="C59" s="18" t="s">
        <v>166</v>
      </c>
    </row>
    <row r="60" spans="2:3" ht="12.75" customHeight="1" x14ac:dyDescent="0.25">
      <c r="B60" s="17">
        <v>10.54</v>
      </c>
      <c r="C60" s="18" t="s">
        <v>167</v>
      </c>
    </row>
    <row r="61" spans="2:3" ht="12.75" customHeight="1" x14ac:dyDescent="0.25">
      <c r="B61" s="17">
        <v>10.55</v>
      </c>
      <c r="C61" s="18" t="s">
        <v>168</v>
      </c>
    </row>
    <row r="62" spans="2:3" ht="12.75" customHeight="1" x14ac:dyDescent="0.25">
      <c r="B62" s="17">
        <v>10.56</v>
      </c>
      <c r="C62" s="18" t="s">
        <v>169</v>
      </c>
    </row>
    <row r="63" spans="2:3" ht="12.75" customHeight="1" x14ac:dyDescent="0.25">
      <c r="B63" s="17">
        <v>10.57</v>
      </c>
      <c r="C63" s="18" t="s">
        <v>170</v>
      </c>
    </row>
    <row r="64" spans="2:3" ht="12.75" customHeight="1" x14ac:dyDescent="0.25">
      <c r="B64" s="17">
        <v>10.58</v>
      </c>
      <c r="C64" s="18" t="s">
        <v>171</v>
      </c>
    </row>
    <row r="65" spans="2:3" ht="12.75" customHeight="1" x14ac:dyDescent="0.25">
      <c r="B65" s="17">
        <v>10.59</v>
      </c>
      <c r="C65" s="18" t="s">
        <v>172</v>
      </c>
    </row>
    <row r="66" spans="2:3" ht="12.75" customHeight="1" x14ac:dyDescent="0.25">
      <c r="B66" s="57" t="s">
        <v>174</v>
      </c>
      <c r="C66" s="18" t="s">
        <v>173</v>
      </c>
    </row>
    <row r="67" spans="2:3" ht="12.75" customHeight="1" x14ac:dyDescent="0.25">
      <c r="B67" s="17">
        <v>10.61</v>
      </c>
      <c r="C67" s="18" t="s">
        <v>175</v>
      </c>
    </row>
    <row r="68" spans="2:3" ht="12.75" customHeight="1" x14ac:dyDescent="0.25">
      <c r="B68" s="17">
        <v>10.62</v>
      </c>
      <c r="C68" s="18" t="s">
        <v>176</v>
      </c>
    </row>
    <row r="69" spans="2:3" ht="12.75" customHeight="1" x14ac:dyDescent="0.25">
      <c r="B69" s="17">
        <v>10.63</v>
      </c>
      <c r="C69" s="18" t="s">
        <v>177</v>
      </c>
    </row>
    <row r="70" spans="2:3" ht="12.75" customHeight="1" x14ac:dyDescent="0.25">
      <c r="B70" s="17">
        <v>10.64</v>
      </c>
      <c r="C70" s="18" t="s">
        <v>178</v>
      </c>
    </row>
    <row r="71" spans="2:3" ht="12.75" customHeight="1" x14ac:dyDescent="0.25">
      <c r="B71" s="17">
        <v>10.65</v>
      </c>
      <c r="C71" s="18" t="s">
        <v>179</v>
      </c>
    </row>
    <row r="72" spans="2:3" ht="12.75" customHeight="1" x14ac:dyDescent="0.25">
      <c r="B72" s="17">
        <v>10.66</v>
      </c>
      <c r="C72" s="18" t="s">
        <v>180</v>
      </c>
    </row>
    <row r="73" spans="2:3" ht="12.75" customHeight="1" x14ac:dyDescent="0.25">
      <c r="B73" s="17">
        <v>10.67</v>
      </c>
      <c r="C73" s="18" t="s">
        <v>181</v>
      </c>
    </row>
    <row r="74" spans="2:3" ht="12.75" customHeight="1" x14ac:dyDescent="0.25">
      <c r="B74" s="17">
        <v>10.68</v>
      </c>
      <c r="C74" s="18" t="s">
        <v>182</v>
      </c>
    </row>
    <row r="75" spans="2:3" ht="12.75" customHeight="1" x14ac:dyDescent="0.25">
      <c r="B75" s="17">
        <v>10.69</v>
      </c>
      <c r="C75" s="18" t="s">
        <v>183</v>
      </c>
    </row>
    <row r="76" spans="2:3" ht="12.75" customHeight="1" x14ac:dyDescent="0.25">
      <c r="B76" s="57" t="s">
        <v>185</v>
      </c>
      <c r="C76" s="18" t="s">
        <v>184</v>
      </c>
    </row>
    <row r="77" spans="2:3" x14ac:dyDescent="0.25">
      <c r="B77" s="10"/>
      <c r="C77" s="11"/>
    </row>
    <row r="78" spans="2:3" x14ac:dyDescent="0.25">
      <c r="B78" s="59"/>
      <c r="C78" s="59"/>
    </row>
    <row r="79" spans="2:3" ht="15.75" x14ac:dyDescent="0.25">
      <c r="B79" s="12" t="s">
        <v>95</v>
      </c>
      <c r="C79" s="13"/>
    </row>
    <row r="80" spans="2:3" ht="15.75" x14ac:dyDescent="0.25">
      <c r="B80" s="7"/>
      <c r="C80" s="59"/>
    </row>
    <row r="81" spans="2:3" x14ac:dyDescent="0.25">
      <c r="B81" s="14"/>
      <c r="C81" s="59"/>
    </row>
    <row r="82" spans="2:3" x14ac:dyDescent="0.25">
      <c r="B82" s="14"/>
      <c r="C82" s="59"/>
    </row>
    <row r="83" spans="2:3" ht="15.75" x14ac:dyDescent="0.25">
      <c r="B83" s="15" t="s">
        <v>96</v>
      </c>
      <c r="C83" s="59"/>
    </row>
    <row r="84" spans="2:3" x14ac:dyDescent="0.25">
      <c r="B84" s="16"/>
      <c r="C84" s="16"/>
    </row>
    <row r="85" spans="2:3" ht="21.95" customHeight="1" x14ac:dyDescent="0.25">
      <c r="B85" s="140" t="s">
        <v>97</v>
      </c>
      <c r="C85" s="140"/>
    </row>
    <row r="86" spans="2:3" x14ac:dyDescent="0.25">
      <c r="B86" s="16"/>
      <c r="C86" s="16"/>
    </row>
    <row r="87" spans="2:3" x14ac:dyDescent="0.25">
      <c r="B87" s="16"/>
      <c r="C87" s="16"/>
    </row>
    <row r="88" spans="2:3" x14ac:dyDescent="0.25">
      <c r="B88" s="141" t="s">
        <v>272</v>
      </c>
      <c r="C88" s="141"/>
    </row>
  </sheetData>
  <mergeCells count="2">
    <mergeCell ref="B85:C85"/>
    <mergeCell ref="B88:C88"/>
  </mergeCells>
  <hyperlinks>
    <hyperlink ref="B24:C24" r:id="rId1" display="© Commonwealth of Australia &lt;&lt;yyyy&gt;&gt;" xr:uid="{5056C559-01A9-47EF-AC9B-200CB783AE9A}"/>
    <hyperlink ref="B79:C79" r:id="rId2" display="More information available from the ABS web site" xr:uid="{57C0CE2F-6B41-498E-A0D3-98E9679230A5}"/>
    <hyperlink ref="B88:C88" r:id="rId3" display="© Commonwealth of Australia &lt;&lt;yyyy&gt;&gt;" xr:uid="{4D098D73-82CF-48A0-B261-C4B27CAAC2BE}"/>
    <hyperlink ref="B7" location="'Table 10.1'!A1" display="10.1" xr:uid="{B9AEDE79-0A92-43E9-9C11-BAB246F54EDE}"/>
    <hyperlink ref="B8" location="'Table 10.2'!A1" display="10.2" xr:uid="{776EDEBE-F030-4412-AD9C-6E8860E28966}"/>
    <hyperlink ref="B9" location="'Table 10.3'!A1" display="10.3" xr:uid="{1D7D0D33-D386-46AB-9D18-2268DCB54ED8}"/>
    <hyperlink ref="B10" location="'Table 10.4'!A1" display="10.4" xr:uid="{F5333FE1-F0A1-4190-95F7-EEDFE4352875}"/>
    <hyperlink ref="B11" location="'Table 10.5'!A1" display="10.5" xr:uid="{B73F31B4-A4CB-47D9-9397-6A3CD89F40D9}"/>
    <hyperlink ref="B12" location="'Table 10.6'!A1" display="10.6" xr:uid="{B1DD5A89-4FAA-4D08-92FE-8FF2CBDC62E0}"/>
    <hyperlink ref="B13" location="'Table 10.7'!A1" display="10.7" xr:uid="{4623C80D-BE8B-4A93-A3A7-2CCC60EE0443}"/>
    <hyperlink ref="B14" location="'Table 10.8'!A1" display="10.8" xr:uid="{A8FEB403-1584-4C03-8327-C37D599F6197}"/>
    <hyperlink ref="B15" location="'Table 10.9'!A1" display="10.9" xr:uid="{5AB12DB8-D5D3-4EF3-82E8-49922BD139E3}"/>
    <hyperlink ref="B16" location="'Table 10.10'!A1" display="10.10" xr:uid="{A57BACE1-E7E6-4AF1-9CA3-F33D45353F7F}"/>
    <hyperlink ref="B17" location="'Table 10.11'!A1" display="10.11" xr:uid="{B994A668-006D-4674-9F0F-1B58FA17DF69}"/>
    <hyperlink ref="B18" location="'Table 10.12'!A1" display="10.12" xr:uid="{674F348C-9A5E-4087-8B8D-8967DFF66280}"/>
    <hyperlink ref="B19" location="'Table 10.13'!A1" display="10.13" xr:uid="{5B7CE892-2093-4A65-9A60-BEC2C977F63C}"/>
    <hyperlink ref="B20" location="'Table 10.14'!A1" display="10.14" xr:uid="{9AE06CAA-BD8E-4D66-8E3F-CAC355B93BD7}"/>
    <hyperlink ref="B21" location="'Table 10.15'!A1" display="10.15" xr:uid="{727B2082-3538-4039-B019-C7D4FB366B80}"/>
    <hyperlink ref="B22" location="'Table 10.16'!A1" display="10.16" xr:uid="{49E041D3-C6E5-45F8-A175-C7D72E2F3C5B}"/>
    <hyperlink ref="B23" location="'Table 10.17'!A1" display="10.17" xr:uid="{66DD4D3B-0901-4D30-99A8-36C2913E0255}"/>
    <hyperlink ref="B24" location="'Table 10.18'!A1" display="10.18" xr:uid="{5CA79B41-F11A-4EB1-BB3C-F5D0CE266456}"/>
    <hyperlink ref="B25" location="'Table 10.19'!A1" display="10.19" xr:uid="{173168F7-EB03-4746-A394-CBC54D3C7607}"/>
    <hyperlink ref="B26" location="'Table 10.20'!A1" display="10.20" xr:uid="{7B80562C-FD1D-42AF-9F00-DDF4732FA9E4}"/>
    <hyperlink ref="B27" location="'Table 10.21'!A1" display="10.21" xr:uid="{307C6979-4F3A-4A6C-A713-7751525209FB}"/>
    <hyperlink ref="B28" location="'Table 10.22'!A1" display="10.22" xr:uid="{C66CC308-D1A9-4783-8394-B3ABE260F6C0}"/>
    <hyperlink ref="B29" location="'Table 10.23'!A1" display="10.23" xr:uid="{04D231DB-0BBA-407E-9A15-7958FF594C7E}"/>
    <hyperlink ref="B30" location="'Table 10.24'!A1" display="10.24" xr:uid="{0D1B9B91-1506-4D42-8131-6206A8084BE9}"/>
    <hyperlink ref="B31" location="'Table 10.25'!A1" display="10.25" xr:uid="{F89C7D91-5E83-4F29-BC90-38C5C3B25932}"/>
    <hyperlink ref="B32" location="'Table 10.26'!A1" display="10.26" xr:uid="{54E25626-C182-4458-AE4C-202644A6F2DE}"/>
    <hyperlink ref="B33" location="'Table 10.27'!A1" display="10.27" xr:uid="{B778DB5F-CB74-45C1-88EC-105F9FC06599}"/>
    <hyperlink ref="B34" location="'Table 10.28'!A1" display="10.28" xr:uid="{004114F1-C01C-4AB9-B00C-1D3DEB7EC04C}"/>
    <hyperlink ref="B35" location="'Table 10.29'!A1" display="10.29" xr:uid="{05A7DB9C-A9D3-4AA5-991D-A9815090EE31}"/>
    <hyperlink ref="B36" location="'Table 10.30'!A1" display="10.30" xr:uid="{569160F1-0965-45EE-B541-F88C20427FBC}"/>
    <hyperlink ref="B37" location="'Table 10.31'!A1" display="10.31" xr:uid="{5BD95A5B-3526-45C1-9B53-781AA7DEC30D}"/>
    <hyperlink ref="B38" location="'Table 10.32'!A1" display="10.32" xr:uid="{FB1E71E4-31E8-42EC-8BFE-3E8F8641A27D}"/>
    <hyperlink ref="B39" location="'Table 10.33'!A1" display="10.33" xr:uid="{DFA497C1-CCB8-4438-BFC6-81746F9C6DB2}"/>
    <hyperlink ref="B40" location="'Table 10.34'!A1" display="10.34" xr:uid="{B0B46824-A7C9-4600-BE3A-1B4DC0271A11}"/>
    <hyperlink ref="B41" location="'Table 10.35'!A1" display="10.35" xr:uid="{36725ED3-5D9D-47B6-957C-E02D8168F86D}"/>
    <hyperlink ref="B42" location="'Table 10.36'!A1" display="10.36" xr:uid="{ECE0C733-F0C3-495F-8F88-0E99C2D9CB98}"/>
    <hyperlink ref="B43" location="'Table 10.37'!A1" display="10.37" xr:uid="{87C7097C-A56A-4300-BD40-63D7146FC0B7}"/>
    <hyperlink ref="B44" location="'Table 10.38'!A1" display="10.38" xr:uid="{6A961D36-0555-4975-B9E4-1553F7A82986}"/>
    <hyperlink ref="B45" location="'Table 10.39'!A1" display="10.39" xr:uid="{193A6FF1-AC5F-4623-A539-7C5D48746FBC}"/>
    <hyperlink ref="B46" location="'Table 10.40'!A1" display="10.40" xr:uid="{B68383D6-726E-46B8-81E3-3F1EBD9EDDE1}"/>
    <hyperlink ref="B47" location="'Table 10.41'!A1" display="10.41" xr:uid="{B56EC13B-1536-47BD-9CAE-BBCFC1CAB632}"/>
    <hyperlink ref="B48" location="'Table 10.42'!A1" display="10.42" xr:uid="{6772D5E0-5569-42E8-B2DB-6468B6F75398}"/>
    <hyperlink ref="B49" location="'Table 10.43'!A1" display="10.43" xr:uid="{E5DAA849-01BC-43F9-8294-A5BBFB698A4E}"/>
    <hyperlink ref="B50" location="'Table 10.44'!A1" display="10.44" xr:uid="{E25C1605-B33B-41F4-8040-BF4CB2549E32}"/>
    <hyperlink ref="B51" location="'Table 10.45'!A1" display="10.45" xr:uid="{AFD506FC-C7F3-4BD2-B690-D7EF55D39676}"/>
    <hyperlink ref="B52" location="'Table 10.46'!A1" display="10.46" xr:uid="{98EC356B-44DE-4076-9AB2-B5BB22B5B6EB}"/>
    <hyperlink ref="B53" location="'Table 10.47'!A1" display="10.47" xr:uid="{8710FC7A-2032-448C-A916-64C94F765153}"/>
    <hyperlink ref="B54" location="'Table 10.48'!A1" display="10.48" xr:uid="{D9A9DF0C-0E13-40F4-9901-62BFF29B082F}"/>
    <hyperlink ref="B55" location="'Table 10.49'!A1" display="10.49" xr:uid="{BE77FA77-5FFD-4C6B-B79B-05B94A123A13}"/>
    <hyperlink ref="B56" location="'Table 10.50'!A1" display="10.50" xr:uid="{084764E5-5FE6-4DF4-A252-4331B8936392}"/>
    <hyperlink ref="B57" location="'Table 10.51'!A1" display="10.51" xr:uid="{75F1B097-75F7-418C-8FDD-5A29F8EEF102}"/>
    <hyperlink ref="B58" location="'Table 10.52'!A1" display="10.52" xr:uid="{B018125C-336D-40F6-801F-445594375179}"/>
    <hyperlink ref="B59" location="'Table 10.53'!A1" display="10.53" xr:uid="{E84B055B-4E89-4262-A6E6-EAD9FCE78C8B}"/>
    <hyperlink ref="B60" location="'Table 10.54'!A1" display="10.54" xr:uid="{21311D9E-7634-47CA-A442-18FB33589A53}"/>
    <hyperlink ref="B61" location="'Table 10.55'!A1" display="10.55" xr:uid="{A1E0AE77-895D-41A3-9934-469CD2F0ABD1}"/>
    <hyperlink ref="B62" location="'Table 10.56'!A1" display="10.56" xr:uid="{760C065F-2A98-4675-8AD6-792C60197132}"/>
    <hyperlink ref="B63" location="'Table 10.57'!A1" display="10.57" xr:uid="{526CC7D1-4E32-4E9E-BE62-F3DAABB1576C}"/>
    <hyperlink ref="B64" location="'Table 10.58'!A1" display="10.58" xr:uid="{9624BC67-5A97-4C18-BE33-6354409F3F58}"/>
    <hyperlink ref="B65" location="'Table 10.59'!A1" display="10.59" xr:uid="{B83134C5-422E-4446-B62E-40E017596F38}"/>
    <hyperlink ref="B66" location="'Table 10.60'!A1" display="10.60" xr:uid="{7F5AEBF9-E50D-4DE2-AE13-5DC2AFCFEEA0}"/>
    <hyperlink ref="B67" location="'Table 10.61'!A1" display="10.61" xr:uid="{C40EC6D4-2B59-4210-844F-C9D1F3444A52}"/>
    <hyperlink ref="B68" location="'Table 10.62'!A1" display="10.62" xr:uid="{193FDF6E-5008-4F90-95DB-E7E8B71BD99E}"/>
    <hyperlink ref="B69" location="'Table 10.63'!A1" display="10.63" xr:uid="{1B959EFD-66B8-4144-BB57-3953BAC75092}"/>
    <hyperlink ref="B70" location="'Table 10.64'!A1" display="10.64" xr:uid="{1E4B488E-2A52-4771-8C55-386B196333AD}"/>
    <hyperlink ref="B71" location="'Table 10.65'!A1" display="10.65" xr:uid="{EC462725-2798-4E3C-974C-B9C86CAA10E8}"/>
    <hyperlink ref="B72" location="'Table 10.66'!A1" display="10.66" xr:uid="{52F196E9-E798-449C-A07B-300098E2FE4E}"/>
    <hyperlink ref="B73" location="'Table 10.67'!A1" display="10.67" xr:uid="{E056FD2D-4E98-478C-8FBC-9E106892E788}"/>
    <hyperlink ref="B74" location="'Table 10.68'!A1" display="10.68" xr:uid="{F43E7762-2EEF-4DE5-9719-1C832377D12E}"/>
    <hyperlink ref="B75" location="'Table 10.69'!A1" display="10.69" xr:uid="{CF382F72-1D3B-4447-9E79-B33D7E76976F}"/>
    <hyperlink ref="B76" location="'Table 10.70'!A1" display="10.70" xr:uid="{9B3F59BF-4C85-4FB8-8054-C66896BCEE5F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CA49-AF06-404D-9F0D-358E23538E90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119</v>
      </c>
      <c r="T1" s="103"/>
      <c r="U1" s="103"/>
      <c r="V1" s="103"/>
      <c r="W1" s="103"/>
      <c r="X1" s="103"/>
      <c r="Y1" s="104" t="s">
        <v>198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119</v>
      </c>
      <c r="Y3" s="109" t="s">
        <v>198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10.9 Burnside,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33135</v>
      </c>
      <c r="W4" s="112">
        <v>34055</v>
      </c>
      <c r="X4" s="112">
        <v>34555</v>
      </c>
      <c r="Y4" s="112">
        <v>34770</v>
      </c>
      <c r="Z4" s="112">
        <v>35000</v>
      </c>
      <c r="AB4" s="113" t="str">
        <f>TEXT(Z4,"###,###")</f>
        <v>35,000</v>
      </c>
      <c r="AD4" s="114">
        <f>Z4/Y4-1</f>
        <v>6.6148979004889696E-3</v>
      </c>
      <c r="AF4" s="114">
        <f>Z4/V4-1</f>
        <v>5.6284895125999768E-2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16169</v>
      </c>
      <c r="W5" s="112">
        <v>16686</v>
      </c>
      <c r="X5" s="112">
        <v>16853</v>
      </c>
      <c r="Y5" s="112">
        <v>16945</v>
      </c>
      <c r="Z5" s="112">
        <v>17167</v>
      </c>
      <c r="AB5" s="113" t="str">
        <f>TEXT(Z5,"###,###")</f>
        <v>17,167</v>
      </c>
      <c r="AD5" s="114">
        <f t="shared" ref="AD5:AD9" si="0">Z5/Y5-1</f>
        <v>1.310120979640006E-2</v>
      </c>
      <c r="AF5" s="114">
        <f t="shared" ref="AF5:AF9" si="1">Z5/V5-1</f>
        <v>6.1723050281402791E-2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16966</v>
      </c>
      <c r="W6" s="112">
        <v>17369</v>
      </c>
      <c r="X6" s="112">
        <v>17702</v>
      </c>
      <c r="Y6" s="112">
        <v>17827</v>
      </c>
      <c r="Z6" s="112">
        <v>17835</v>
      </c>
      <c r="AB6" s="113" t="str">
        <f>TEXT(Z6,"###,###")</f>
        <v>17,835</v>
      </c>
      <c r="AD6" s="114">
        <f t="shared" si="0"/>
        <v>4.4875750266459846E-4</v>
      </c>
      <c r="AF6" s="114">
        <f t="shared" si="1"/>
        <v>5.122008723329019E-2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23946</v>
      </c>
      <c r="W7" s="112">
        <v>24197</v>
      </c>
      <c r="X7" s="112">
        <v>24419</v>
      </c>
      <c r="Y7" s="112">
        <v>24484</v>
      </c>
      <c r="Z7" s="112">
        <v>24934</v>
      </c>
      <c r="AB7" s="113" t="str">
        <f>TEXT(Z7,"###,###")</f>
        <v>24,934</v>
      </c>
      <c r="AD7" s="114">
        <f t="shared" si="0"/>
        <v>1.8379349779447773E-2</v>
      </c>
      <c r="AF7" s="114">
        <f t="shared" si="1"/>
        <v>4.1259500542888183E-2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35,000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24,934</v>
      </c>
      <c r="P8" s="69"/>
      <c r="S8" s="111" t="s">
        <v>86</v>
      </c>
      <c r="T8" s="112"/>
      <c r="U8" s="112"/>
      <c r="V8" s="112">
        <v>43978</v>
      </c>
      <c r="W8" s="112">
        <v>44025.79</v>
      </c>
      <c r="X8" s="112">
        <v>45599</v>
      </c>
      <c r="Y8" s="112">
        <v>46441</v>
      </c>
      <c r="Z8" s="112">
        <v>46224.639999999999</v>
      </c>
      <c r="AB8" s="113" t="str">
        <f>TEXT(Z8,"$###,###")</f>
        <v>$46,225</v>
      </c>
      <c r="AD8" s="114">
        <f t="shared" si="0"/>
        <v>-4.658814409681078E-3</v>
      </c>
      <c r="AF8" s="114">
        <f t="shared" si="1"/>
        <v>5.1085542771385661E-2</v>
      </c>
    </row>
    <row r="9" spans="1:32" x14ac:dyDescent="0.25">
      <c r="A9" s="32" t="s">
        <v>15</v>
      </c>
      <c r="B9" s="73"/>
      <c r="C9" s="74"/>
      <c r="D9" s="75">
        <f>AD104</f>
        <v>71.971428571428575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49.558835325258684</v>
      </c>
      <c r="P9" s="76" t="s">
        <v>87</v>
      </c>
      <c r="S9" s="111" t="s">
        <v>7</v>
      </c>
      <c r="T9" s="112"/>
      <c r="U9" s="112"/>
      <c r="V9" s="112">
        <v>1813016393</v>
      </c>
      <c r="W9" s="112">
        <v>1840518148</v>
      </c>
      <c r="X9" s="112">
        <v>1901300100</v>
      </c>
      <c r="Y9" s="112">
        <v>1942903897</v>
      </c>
      <c r="Z9" s="112">
        <v>2025131786</v>
      </c>
      <c r="AB9" s="113" t="str">
        <f>TEXT(Z9/1000000,"$#,###.0")&amp;" mil"</f>
        <v>$2,025.1 mil</v>
      </c>
      <c r="AD9" s="114">
        <f t="shared" si="0"/>
        <v>4.2322159694551331E-2</v>
      </c>
      <c r="AF9" s="114">
        <f t="shared" si="1"/>
        <v>0.1169958494688581</v>
      </c>
    </row>
    <row r="10" spans="1:32" x14ac:dyDescent="0.25">
      <c r="A10" s="32" t="s">
        <v>18</v>
      </c>
      <c r="B10" s="73"/>
      <c r="C10" s="74"/>
      <c r="D10" s="75">
        <f>AD105</f>
        <v>20.045714285714286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50.44517526269351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80.689019010186897</v>
      </c>
      <c r="P11" s="76" t="s">
        <v>87</v>
      </c>
      <c r="S11" s="111" t="s">
        <v>30</v>
      </c>
      <c r="T11" s="116"/>
      <c r="U11" s="116"/>
      <c r="V11" s="116">
        <v>28486</v>
      </c>
      <c r="W11" s="116">
        <v>29244</v>
      </c>
      <c r="X11" s="116">
        <v>29765</v>
      </c>
      <c r="Y11" s="116">
        <v>29993</v>
      </c>
      <c r="Z11" s="116">
        <v>30185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9.6735381406914254</v>
      </c>
      <c r="P12" s="76" t="s">
        <v>87</v>
      </c>
      <c r="S12" s="111" t="s">
        <v>31</v>
      </c>
      <c r="T12" s="116"/>
      <c r="U12" s="116"/>
      <c r="V12" s="116">
        <v>4648</v>
      </c>
      <c r="W12" s="116">
        <v>4811</v>
      </c>
      <c r="X12" s="116">
        <v>4789</v>
      </c>
      <c r="Y12" s="116">
        <v>4780</v>
      </c>
      <c r="Z12" s="116">
        <v>4818</v>
      </c>
    </row>
    <row r="13" spans="1:32" ht="15" customHeight="1" x14ac:dyDescent="0.25">
      <c r="A13" s="32" t="s">
        <v>20</v>
      </c>
      <c r="B13" s="74"/>
      <c r="C13" s="74"/>
      <c r="D13" s="75">
        <f>AD108</f>
        <v>17.702857142857141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9.641453437073876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13.568571428571429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43.8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20.440000000000001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16.944121304504794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366</v>
      </c>
      <c r="Z15" s="116">
        <v>366</v>
      </c>
      <c r="AB15" s="121">
        <f t="shared" ref="AB15:AB34" si="2">IF(Z15="np",0,Z15/$Z$34)</f>
        <v>1.0456545340266271E-2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40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83.05587869549521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303</v>
      </c>
      <c r="Z16" s="116">
        <v>338</v>
      </c>
      <c r="AB16" s="121">
        <f t="shared" si="2"/>
        <v>9.656591051939889E-3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1362</v>
      </c>
      <c r="Z17" s="116">
        <v>1292</v>
      </c>
      <c r="AB17" s="121">
        <f t="shared" si="2"/>
        <v>3.6912176447060165E-2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218</v>
      </c>
      <c r="Z18" s="116">
        <v>205</v>
      </c>
      <c r="AB18" s="121">
        <f t="shared" si="2"/>
        <v>5.8568081823895781E-3</v>
      </c>
    </row>
    <row r="19" spans="1:28" x14ac:dyDescent="0.25">
      <c r="A19" s="65" t="str">
        <f>$S$1&amp;" ("&amp;$V$2&amp;" to "&amp;$Z$2&amp;")"</f>
        <v>Burnside (2015-16 to 2019-20)</v>
      </c>
      <c r="B19" s="65"/>
      <c r="C19" s="65"/>
      <c r="D19" s="65"/>
      <c r="E19" s="65"/>
      <c r="F19" s="65"/>
      <c r="G19" s="65" t="str">
        <f>$S$1&amp;" ("&amp;$V$2&amp;" to "&amp;$Z$2&amp;")"</f>
        <v>Burnside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1245</v>
      </c>
      <c r="Z19" s="116">
        <v>1257</v>
      </c>
      <c r="AB19" s="121">
        <f t="shared" si="2"/>
        <v>3.5912233586652194E-2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1009</v>
      </c>
      <c r="Z20" s="116">
        <v>1023</v>
      </c>
      <c r="AB20" s="121">
        <f t="shared" si="2"/>
        <v>2.9226901319924576E-2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2443</v>
      </c>
      <c r="Z21" s="116">
        <v>2720</v>
      </c>
      <c r="AB21" s="121">
        <f t="shared" si="2"/>
        <v>7.770984515170562E-2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2529</v>
      </c>
      <c r="Z22" s="116">
        <v>2513</v>
      </c>
      <c r="AB22" s="121">
        <f t="shared" si="2"/>
        <v>7.1795897377292722E-2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737</v>
      </c>
      <c r="Z23" s="116">
        <v>722</v>
      </c>
      <c r="AB23" s="121">
        <f t="shared" si="2"/>
        <v>2.0627392720415975E-2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658</v>
      </c>
      <c r="Z24" s="116">
        <v>591</v>
      </c>
      <c r="AB24" s="121">
        <f t="shared" si="2"/>
        <v>1.6884749442888976E-2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1449</v>
      </c>
      <c r="Z25" s="116">
        <v>1566</v>
      </c>
      <c r="AB25" s="121">
        <f t="shared" si="2"/>
        <v>4.4740300554254042E-2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802</v>
      </c>
      <c r="Z26" s="116">
        <v>804</v>
      </c>
      <c r="AB26" s="121">
        <f t="shared" si="2"/>
        <v>2.2970115993371808E-2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4008</v>
      </c>
      <c r="Z27" s="116">
        <v>4114</v>
      </c>
      <c r="AB27" s="121">
        <f t="shared" si="2"/>
        <v>0.11753614079195475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2290</v>
      </c>
      <c r="Z28" s="116">
        <v>2433</v>
      </c>
      <c r="AB28" s="121">
        <f t="shared" si="2"/>
        <v>6.951031369636021E-2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2161</v>
      </c>
      <c r="Z29" s="116">
        <v>1910</v>
      </c>
      <c r="AB29" s="121">
        <f t="shared" si="2"/>
        <v>5.4568310382263868E-2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3959</v>
      </c>
      <c r="Z30" s="116">
        <v>4036</v>
      </c>
      <c r="AB30" s="121">
        <f t="shared" si="2"/>
        <v>0.11530769670304554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5734</v>
      </c>
      <c r="Z31" s="116">
        <v>5909</v>
      </c>
      <c r="AB31" s="121">
        <f t="shared" si="2"/>
        <v>0.16881892463287812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844</v>
      </c>
      <c r="Z32" s="116">
        <v>804</v>
      </c>
      <c r="AB32" s="121">
        <f t="shared" si="2"/>
        <v>2.2970115993371808E-2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909</v>
      </c>
      <c r="Z33" s="116">
        <v>963</v>
      </c>
      <c r="AB33" s="121">
        <f t="shared" si="2"/>
        <v>2.7512713559225188E-2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34769</v>
      </c>
      <c r="Z34" s="124">
        <v>35002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20705</v>
      </c>
      <c r="AB37" s="136">
        <f>Z37/Z40*100</f>
        <v>83.05587869549521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4224</v>
      </c>
      <c r="AB38" s="136">
        <f>Z38/Z40*100</f>
        <v>16.944121304504794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24929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10</v>
      </c>
      <c r="X44" s="116">
        <v>12</v>
      </c>
      <c r="Y44" s="116">
        <v>22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184</v>
      </c>
      <c r="W45" s="116">
        <v>205</v>
      </c>
      <c r="X45" s="116">
        <v>223</v>
      </c>
      <c r="Y45" s="116">
        <v>272</v>
      </c>
      <c r="Z45" s="116">
        <v>259</v>
      </c>
    </row>
    <row r="46" spans="19:32" x14ac:dyDescent="0.25">
      <c r="S46" s="119" t="s">
        <v>39</v>
      </c>
      <c r="T46" s="119"/>
      <c r="U46" s="116"/>
      <c r="V46" s="116">
        <v>820</v>
      </c>
      <c r="W46" s="116">
        <v>851</v>
      </c>
      <c r="X46" s="116">
        <v>839</v>
      </c>
      <c r="Y46" s="116">
        <v>907</v>
      </c>
      <c r="Z46" s="116">
        <v>959</v>
      </c>
    </row>
    <row r="47" spans="19:32" x14ac:dyDescent="0.25">
      <c r="S47" s="119" t="s">
        <v>40</v>
      </c>
      <c r="T47" s="119"/>
      <c r="U47" s="116"/>
      <c r="V47" s="116">
        <v>1410</v>
      </c>
      <c r="W47" s="116">
        <v>1499</v>
      </c>
      <c r="X47" s="116">
        <v>1514</v>
      </c>
      <c r="Y47" s="116">
        <v>1489</v>
      </c>
      <c r="Z47" s="116">
        <v>1552</v>
      </c>
    </row>
    <row r="48" spans="19:32" x14ac:dyDescent="0.25">
      <c r="S48" s="119" t="s">
        <v>41</v>
      </c>
      <c r="T48" s="119"/>
      <c r="U48" s="116"/>
      <c r="V48" s="116">
        <v>1655</v>
      </c>
      <c r="W48" s="116">
        <v>1612</v>
      </c>
      <c r="X48" s="116">
        <v>1698</v>
      </c>
      <c r="Y48" s="116">
        <v>1603</v>
      </c>
      <c r="Z48" s="116">
        <v>1746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1266</v>
      </c>
      <c r="W49" s="116">
        <v>1382</v>
      </c>
      <c r="X49" s="116">
        <v>1383</v>
      </c>
      <c r="Y49" s="116">
        <v>1438</v>
      </c>
      <c r="Z49" s="116">
        <v>1456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Burnside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1367</v>
      </c>
      <c r="W50" s="116">
        <v>1453</v>
      </c>
      <c r="X50" s="116">
        <v>1571</v>
      </c>
      <c r="Y50" s="116">
        <v>1577</v>
      </c>
      <c r="Z50" s="116">
        <v>1558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1585</v>
      </c>
      <c r="W51" s="116">
        <v>1596</v>
      </c>
      <c r="X51" s="116">
        <v>1556</v>
      </c>
      <c r="Y51" s="116">
        <v>1629</v>
      </c>
      <c r="Z51" s="116">
        <v>1692</v>
      </c>
    </row>
    <row r="52" spans="1:26" ht="15" customHeight="1" x14ac:dyDescent="0.25">
      <c r="S52" s="119" t="s">
        <v>45</v>
      </c>
      <c r="T52" s="119"/>
      <c r="U52" s="116"/>
      <c r="V52" s="116">
        <v>1718</v>
      </c>
      <c r="W52" s="116">
        <v>1782</v>
      </c>
      <c r="X52" s="116">
        <v>1926</v>
      </c>
      <c r="Y52" s="116">
        <v>1767</v>
      </c>
      <c r="Z52" s="116">
        <v>1782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1594</v>
      </c>
      <c r="W53" s="116">
        <v>1628</v>
      </c>
      <c r="X53" s="116">
        <v>1482</v>
      </c>
      <c r="Y53" s="116">
        <v>1539</v>
      </c>
      <c r="Z53" s="116">
        <v>1553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1513</v>
      </c>
      <c r="W54" s="116">
        <v>1578</v>
      </c>
      <c r="X54" s="116">
        <v>1578</v>
      </c>
      <c r="Y54" s="116">
        <v>1558</v>
      </c>
      <c r="Z54" s="116">
        <v>1519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1251</v>
      </c>
      <c r="W55" s="116">
        <v>1233</v>
      </c>
      <c r="X55" s="116">
        <v>1249</v>
      </c>
      <c r="Y55" s="116">
        <v>1329</v>
      </c>
      <c r="Z55" s="116">
        <v>1254</v>
      </c>
    </row>
    <row r="56" spans="1:26" ht="15" customHeight="1" x14ac:dyDescent="0.25">
      <c r="S56" s="119" t="s">
        <v>49</v>
      </c>
      <c r="T56" s="119"/>
      <c r="U56" s="116"/>
      <c r="V56" s="116">
        <v>886</v>
      </c>
      <c r="W56" s="116">
        <v>886</v>
      </c>
      <c r="X56" s="116">
        <v>852</v>
      </c>
      <c r="Y56" s="116">
        <v>861</v>
      </c>
      <c r="Z56" s="116">
        <v>863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549</v>
      </c>
      <c r="W57" s="116">
        <v>598</v>
      </c>
      <c r="X57" s="116">
        <v>579</v>
      </c>
      <c r="Y57" s="116">
        <v>552</v>
      </c>
      <c r="Z57" s="116">
        <v>541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220</v>
      </c>
      <c r="W58" s="116">
        <v>233</v>
      </c>
      <c r="X58" s="116">
        <v>223</v>
      </c>
      <c r="Y58" s="116">
        <v>234</v>
      </c>
      <c r="Z58" s="116">
        <v>251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78</v>
      </c>
      <c r="W59" s="116">
        <v>82</v>
      </c>
      <c r="X59" s="116">
        <v>100</v>
      </c>
      <c r="Y59" s="116">
        <v>117</v>
      </c>
      <c r="Z59" s="116">
        <v>118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64</v>
      </c>
      <c r="W60" s="116">
        <v>58</v>
      </c>
      <c r="X60" s="116">
        <v>54</v>
      </c>
      <c r="Y60" s="116">
        <v>52</v>
      </c>
      <c r="Z60" s="116">
        <v>51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16169</v>
      </c>
      <c r="W61" s="116">
        <v>16686</v>
      </c>
      <c r="X61" s="116">
        <v>16853</v>
      </c>
      <c r="Y61" s="116">
        <v>16944</v>
      </c>
      <c r="Z61" s="116">
        <v>17173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19</v>
      </c>
      <c r="W63" s="116">
        <v>13</v>
      </c>
      <c r="X63" s="116">
        <v>11</v>
      </c>
      <c r="Y63" s="116">
        <v>22</v>
      </c>
      <c r="Z63" s="116">
        <v>22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298</v>
      </c>
      <c r="W64" s="116">
        <v>358</v>
      </c>
      <c r="X64" s="116">
        <v>333</v>
      </c>
      <c r="Y64" s="116">
        <v>367</v>
      </c>
      <c r="Z64" s="116">
        <v>392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Burnside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1040</v>
      </c>
      <c r="W65" s="116">
        <v>1074</v>
      </c>
      <c r="X65" s="116">
        <v>1102</v>
      </c>
      <c r="Y65" s="116">
        <v>1188</v>
      </c>
      <c r="Z65" s="116">
        <v>1086</v>
      </c>
    </row>
    <row r="66" spans="1:26" x14ac:dyDescent="0.25">
      <c r="S66" s="119" t="s">
        <v>40</v>
      </c>
      <c r="T66" s="119"/>
      <c r="U66" s="116"/>
      <c r="V66" s="116">
        <v>1578</v>
      </c>
      <c r="W66" s="116">
        <v>1672</v>
      </c>
      <c r="X66" s="116">
        <v>1746</v>
      </c>
      <c r="Y66" s="116">
        <v>1705</v>
      </c>
      <c r="Z66" s="116">
        <v>1681</v>
      </c>
    </row>
    <row r="67" spans="1:26" x14ac:dyDescent="0.25">
      <c r="S67" s="119" t="s">
        <v>41</v>
      </c>
      <c r="T67" s="119"/>
      <c r="U67" s="116"/>
      <c r="V67" s="116">
        <v>1691</v>
      </c>
      <c r="W67" s="116">
        <v>1671</v>
      </c>
      <c r="X67" s="116">
        <v>1715</v>
      </c>
      <c r="Y67" s="116">
        <v>1828</v>
      </c>
      <c r="Z67" s="116">
        <v>1812</v>
      </c>
    </row>
    <row r="68" spans="1:26" x14ac:dyDescent="0.25">
      <c r="S68" s="119" t="s">
        <v>42</v>
      </c>
      <c r="T68" s="119"/>
      <c r="U68" s="116"/>
      <c r="V68" s="116">
        <v>1360</v>
      </c>
      <c r="W68" s="116">
        <v>1401</v>
      </c>
      <c r="X68" s="116">
        <v>1476</v>
      </c>
      <c r="Y68" s="116">
        <v>1488</v>
      </c>
      <c r="Z68" s="116">
        <v>1492</v>
      </c>
    </row>
    <row r="69" spans="1:26" x14ac:dyDescent="0.25">
      <c r="S69" s="119" t="s">
        <v>43</v>
      </c>
      <c r="T69" s="119"/>
      <c r="U69" s="116"/>
      <c r="V69" s="116">
        <v>1455</v>
      </c>
      <c r="W69" s="116">
        <v>1563</v>
      </c>
      <c r="X69" s="116">
        <v>1606</v>
      </c>
      <c r="Y69" s="116">
        <v>1624</v>
      </c>
      <c r="Z69" s="116">
        <v>1682</v>
      </c>
    </row>
    <row r="70" spans="1:26" x14ac:dyDescent="0.25">
      <c r="S70" s="119" t="s">
        <v>44</v>
      </c>
      <c r="T70" s="119"/>
      <c r="U70" s="116"/>
      <c r="V70" s="116">
        <v>1722</v>
      </c>
      <c r="W70" s="116">
        <v>1701</v>
      </c>
      <c r="X70" s="116">
        <v>1855</v>
      </c>
      <c r="Y70" s="116">
        <v>1777</v>
      </c>
      <c r="Z70" s="116">
        <v>1847</v>
      </c>
    </row>
    <row r="71" spans="1:26" x14ac:dyDescent="0.25">
      <c r="S71" s="119" t="s">
        <v>45</v>
      </c>
      <c r="T71" s="119"/>
      <c r="U71" s="116"/>
      <c r="V71" s="116">
        <v>1828</v>
      </c>
      <c r="W71" s="116">
        <v>1915</v>
      </c>
      <c r="X71" s="116">
        <v>1952</v>
      </c>
      <c r="Y71" s="116">
        <v>1896</v>
      </c>
      <c r="Z71" s="116">
        <v>1958</v>
      </c>
    </row>
    <row r="72" spans="1:26" x14ac:dyDescent="0.25">
      <c r="S72" s="119" t="s">
        <v>46</v>
      </c>
      <c r="T72" s="119"/>
      <c r="U72" s="116"/>
      <c r="V72" s="116">
        <v>1723</v>
      </c>
      <c r="W72" s="116">
        <v>1777</v>
      </c>
      <c r="X72" s="116">
        <v>1660</v>
      </c>
      <c r="Y72" s="116">
        <v>1671</v>
      </c>
      <c r="Z72" s="116">
        <v>1622</v>
      </c>
    </row>
    <row r="73" spans="1:26" x14ac:dyDescent="0.25">
      <c r="S73" s="119" t="s">
        <v>47</v>
      </c>
      <c r="T73" s="119"/>
      <c r="U73" s="116"/>
      <c r="V73" s="116">
        <v>1664</v>
      </c>
      <c r="W73" s="116">
        <v>1578</v>
      </c>
      <c r="X73" s="116">
        <v>1649</v>
      </c>
      <c r="Y73" s="116">
        <v>1628</v>
      </c>
      <c r="Z73" s="116">
        <v>1603</v>
      </c>
    </row>
    <row r="74" spans="1:26" x14ac:dyDescent="0.25">
      <c r="S74" s="119" t="s">
        <v>48</v>
      </c>
      <c r="T74" s="119"/>
      <c r="U74" s="116"/>
      <c r="V74" s="116">
        <v>1169</v>
      </c>
      <c r="W74" s="116">
        <v>1248</v>
      </c>
      <c r="X74" s="116">
        <v>1243</v>
      </c>
      <c r="Y74" s="116">
        <v>1278</v>
      </c>
      <c r="Z74" s="116">
        <v>1300</v>
      </c>
    </row>
    <row r="75" spans="1:26" x14ac:dyDescent="0.25">
      <c r="S75" s="119" t="s">
        <v>49</v>
      </c>
      <c r="T75" s="119"/>
      <c r="U75" s="116"/>
      <c r="V75" s="116">
        <v>729</v>
      </c>
      <c r="W75" s="116">
        <v>698</v>
      </c>
      <c r="X75" s="116">
        <v>685</v>
      </c>
      <c r="Y75" s="116">
        <v>686</v>
      </c>
      <c r="Z75" s="116">
        <v>707</v>
      </c>
    </row>
    <row r="76" spans="1:26" x14ac:dyDescent="0.25">
      <c r="S76" s="119" t="s">
        <v>50</v>
      </c>
      <c r="T76" s="119"/>
      <c r="U76" s="116"/>
      <c r="V76" s="116">
        <v>311</v>
      </c>
      <c r="W76" s="116">
        <v>349</v>
      </c>
      <c r="X76" s="116">
        <v>339</v>
      </c>
      <c r="Y76" s="116">
        <v>376</v>
      </c>
      <c r="Z76" s="116">
        <v>364</v>
      </c>
    </row>
    <row r="77" spans="1:26" x14ac:dyDescent="0.25">
      <c r="S77" s="119" t="s">
        <v>51</v>
      </c>
      <c r="T77" s="119"/>
      <c r="U77" s="116"/>
      <c r="V77" s="116">
        <v>166</v>
      </c>
      <c r="W77" s="116">
        <v>152</v>
      </c>
      <c r="X77" s="116">
        <v>136</v>
      </c>
      <c r="Y77" s="116">
        <v>121</v>
      </c>
      <c r="Z77" s="116">
        <v>130</v>
      </c>
    </row>
    <row r="78" spans="1:26" x14ac:dyDescent="0.25">
      <c r="S78" s="119" t="s">
        <v>52</v>
      </c>
      <c r="T78" s="119"/>
      <c r="U78" s="116"/>
      <c r="V78" s="116">
        <v>89</v>
      </c>
      <c r="W78" s="116">
        <v>91</v>
      </c>
      <c r="X78" s="116">
        <v>88</v>
      </c>
      <c r="Y78" s="116">
        <v>90</v>
      </c>
      <c r="Z78" s="116">
        <v>73</v>
      </c>
    </row>
    <row r="79" spans="1:26" x14ac:dyDescent="0.25">
      <c r="S79" s="119" t="s">
        <v>53</v>
      </c>
      <c r="T79" s="119"/>
      <c r="U79" s="116"/>
      <c r="V79" s="116">
        <v>106</v>
      </c>
      <c r="W79" s="116">
        <v>108</v>
      </c>
      <c r="X79" s="116">
        <v>100</v>
      </c>
      <c r="Y79" s="116">
        <v>80</v>
      </c>
      <c r="Z79" s="116">
        <v>73</v>
      </c>
    </row>
    <row r="80" spans="1:26" x14ac:dyDescent="0.25">
      <c r="S80" s="122" t="s">
        <v>54</v>
      </c>
      <c r="T80" s="122"/>
      <c r="U80" s="116"/>
      <c r="V80" s="116">
        <v>16966</v>
      </c>
      <c r="W80" s="116">
        <v>17369</v>
      </c>
      <c r="X80" s="116">
        <v>17702</v>
      </c>
      <c r="Y80" s="116">
        <v>17825</v>
      </c>
      <c r="Z80" s="116">
        <v>17832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Burnside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1959</v>
      </c>
      <c r="W83" s="116">
        <v>1982</v>
      </c>
      <c r="X83" s="116">
        <v>2007</v>
      </c>
      <c r="Y83" s="116">
        <v>2006</v>
      </c>
      <c r="Z83" s="116">
        <v>2111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3603</v>
      </c>
      <c r="W84" s="116">
        <v>3553</v>
      </c>
      <c r="X84" s="116">
        <v>3636</v>
      </c>
      <c r="Y84" s="116">
        <v>3713</v>
      </c>
      <c r="Z84" s="116">
        <v>3789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751</v>
      </c>
      <c r="W85" s="116">
        <v>801</v>
      </c>
      <c r="X85" s="116">
        <v>808</v>
      </c>
      <c r="Y85" s="116">
        <v>858</v>
      </c>
      <c r="Z85" s="116">
        <v>857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35,000</v>
      </c>
      <c r="D86" s="98">
        <f t="shared" ref="D86:D91" si="4">AD4</f>
        <v>6.6148979004889696E-3</v>
      </c>
      <c r="E86" s="99">
        <f t="shared" ref="E86:E91" si="5">AD4</f>
        <v>6.6148979004889696E-3</v>
      </c>
      <c r="F86" s="98">
        <f t="shared" ref="F86:F91" si="6">AF4</f>
        <v>5.6284895125999768E-2</v>
      </c>
      <c r="G86" s="99">
        <f t="shared" ref="G86:G91" si="7">AF4</f>
        <v>5.6284895125999768E-2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610</v>
      </c>
      <c r="W86" s="116">
        <v>659</v>
      </c>
      <c r="X86" s="116">
        <v>680</v>
      </c>
      <c r="Y86" s="116">
        <v>662</v>
      </c>
      <c r="Z86" s="116">
        <v>687</v>
      </c>
    </row>
    <row r="87" spans="1:30" ht="15" customHeight="1" x14ac:dyDescent="0.25">
      <c r="A87" s="100" t="s">
        <v>4</v>
      </c>
      <c r="B87" s="51"/>
      <c r="C87" s="101" t="str">
        <f t="shared" si="3"/>
        <v>17,167</v>
      </c>
      <c r="D87" s="98">
        <f t="shared" si="4"/>
        <v>1.310120979640006E-2</v>
      </c>
      <c r="E87" s="99">
        <f t="shared" si="5"/>
        <v>1.310120979640006E-2</v>
      </c>
      <c r="F87" s="98">
        <f t="shared" si="6"/>
        <v>6.1723050281402791E-2</v>
      </c>
      <c r="G87" s="99">
        <f t="shared" si="7"/>
        <v>6.1723050281402791E-2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749</v>
      </c>
      <c r="W87" s="116">
        <v>776</v>
      </c>
      <c r="X87" s="116">
        <v>790</v>
      </c>
      <c r="Y87" s="116">
        <v>775</v>
      </c>
      <c r="Z87" s="116">
        <v>753</v>
      </c>
    </row>
    <row r="88" spans="1:30" ht="15" customHeight="1" x14ac:dyDescent="0.25">
      <c r="A88" s="100" t="s">
        <v>5</v>
      </c>
      <c r="B88" s="51"/>
      <c r="C88" s="101" t="str">
        <f t="shared" si="3"/>
        <v>17,835</v>
      </c>
      <c r="D88" s="98">
        <f t="shared" si="4"/>
        <v>4.4875750266459846E-4</v>
      </c>
      <c r="E88" s="99">
        <f t="shared" si="5"/>
        <v>4.4875750266459846E-4</v>
      </c>
      <c r="F88" s="98">
        <f t="shared" si="6"/>
        <v>5.122008723329019E-2</v>
      </c>
      <c r="G88" s="99">
        <f t="shared" si="7"/>
        <v>5.122008723329019E-2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638</v>
      </c>
      <c r="W88" s="116">
        <v>642</v>
      </c>
      <c r="X88" s="116">
        <v>680</v>
      </c>
      <c r="Y88" s="116">
        <v>663</v>
      </c>
      <c r="Z88" s="116">
        <v>717</v>
      </c>
    </row>
    <row r="89" spans="1:30" ht="15" customHeight="1" x14ac:dyDescent="0.25">
      <c r="A89" s="51" t="s">
        <v>6</v>
      </c>
      <c r="B89" s="51"/>
      <c r="C89" s="101" t="str">
        <f t="shared" si="3"/>
        <v>24,934</v>
      </c>
      <c r="D89" s="98">
        <f t="shared" si="4"/>
        <v>1.8379349779447773E-2</v>
      </c>
      <c r="E89" s="99">
        <f t="shared" si="5"/>
        <v>1.8379349779447773E-2</v>
      </c>
      <c r="F89" s="98">
        <f t="shared" si="6"/>
        <v>4.1259500542888183E-2</v>
      </c>
      <c r="G89" s="99">
        <f t="shared" si="7"/>
        <v>4.1259500542888183E-2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242</v>
      </c>
      <c r="W89" s="116">
        <v>253</v>
      </c>
      <c r="X89" s="116">
        <v>259</v>
      </c>
      <c r="Y89" s="116">
        <v>258</v>
      </c>
      <c r="Z89" s="116">
        <v>272</v>
      </c>
    </row>
    <row r="90" spans="1:30" ht="15" customHeight="1" x14ac:dyDescent="0.25">
      <c r="A90" s="51" t="s">
        <v>100</v>
      </c>
      <c r="B90" s="51"/>
      <c r="C90" s="101" t="str">
        <f t="shared" si="3"/>
        <v>$46,225</v>
      </c>
      <c r="D90" s="98">
        <f t="shared" si="4"/>
        <v>-4.658814409681078E-3</v>
      </c>
      <c r="E90" s="99">
        <f t="shared" si="5"/>
        <v>-4.658814409681078E-3</v>
      </c>
      <c r="F90" s="98">
        <f t="shared" si="6"/>
        <v>5.1085542771385661E-2</v>
      </c>
      <c r="G90" s="99">
        <f t="shared" si="7"/>
        <v>5.1085542771385661E-2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537</v>
      </c>
      <c r="W90" s="116">
        <v>583</v>
      </c>
      <c r="X90" s="116">
        <v>622</v>
      </c>
      <c r="Y90" s="116">
        <v>590</v>
      </c>
      <c r="Z90" s="116">
        <v>630</v>
      </c>
    </row>
    <row r="91" spans="1:30" ht="15" customHeight="1" x14ac:dyDescent="0.25">
      <c r="A91" s="51" t="s">
        <v>7</v>
      </c>
      <c r="B91" s="51"/>
      <c r="C91" s="101" t="str">
        <f t="shared" si="3"/>
        <v>$2,025.1 mil</v>
      </c>
      <c r="D91" s="98">
        <f t="shared" si="4"/>
        <v>4.2322159694551331E-2</v>
      </c>
      <c r="E91" s="99">
        <f t="shared" si="5"/>
        <v>4.2322159694551331E-2</v>
      </c>
      <c r="F91" s="98">
        <f t="shared" si="6"/>
        <v>0.1169958494688581</v>
      </c>
      <c r="G91" s="99">
        <f t="shared" si="7"/>
        <v>0.1169958494688581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11900</v>
      </c>
      <c r="W91" s="116">
        <v>11997</v>
      </c>
      <c r="X91" s="116">
        <v>12090</v>
      </c>
      <c r="Y91" s="116">
        <v>12143</v>
      </c>
      <c r="Z91" s="116">
        <v>12357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1099</v>
      </c>
      <c r="W93" s="116">
        <v>1164</v>
      </c>
      <c r="X93" s="116">
        <v>1209</v>
      </c>
      <c r="Y93" s="116">
        <v>1206</v>
      </c>
      <c r="Z93" s="116">
        <v>1288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3899</v>
      </c>
      <c r="W94" s="116">
        <v>3887</v>
      </c>
      <c r="X94" s="116">
        <v>4015</v>
      </c>
      <c r="Y94" s="116">
        <v>4092</v>
      </c>
      <c r="Z94" s="116">
        <v>4165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233</v>
      </c>
      <c r="W95" s="116">
        <v>259</v>
      </c>
      <c r="X95" s="116">
        <v>275</v>
      </c>
      <c r="Y95" s="116">
        <v>274</v>
      </c>
      <c r="Z95" s="116">
        <v>286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1042</v>
      </c>
      <c r="W96" s="116">
        <v>1122</v>
      </c>
      <c r="X96" s="116">
        <v>1147</v>
      </c>
      <c r="Y96" s="116">
        <v>1163</v>
      </c>
      <c r="Z96" s="116">
        <v>1277</v>
      </c>
    </row>
    <row r="97" spans="1:32" ht="15" customHeight="1" x14ac:dyDescent="0.25">
      <c r="S97" s="119" t="s">
        <v>191</v>
      </c>
      <c r="T97" s="119"/>
      <c r="U97" s="116"/>
      <c r="V97" s="116">
        <v>2105</v>
      </c>
      <c r="W97" s="116">
        <v>2177</v>
      </c>
      <c r="X97" s="116">
        <v>2182</v>
      </c>
      <c r="Y97" s="116">
        <v>2119</v>
      </c>
      <c r="Z97" s="116">
        <v>2065</v>
      </c>
    </row>
    <row r="98" spans="1:32" ht="15" customHeight="1" x14ac:dyDescent="0.25">
      <c r="S98" s="119" t="s">
        <v>192</v>
      </c>
      <c r="T98" s="119"/>
      <c r="U98" s="116"/>
      <c r="V98" s="116">
        <v>932</v>
      </c>
      <c r="W98" s="116">
        <v>956</v>
      </c>
      <c r="X98" s="116">
        <v>968</v>
      </c>
      <c r="Y98" s="116">
        <v>960</v>
      </c>
      <c r="Z98" s="116">
        <v>974</v>
      </c>
    </row>
    <row r="99" spans="1:32" ht="15" customHeight="1" x14ac:dyDescent="0.25">
      <c r="S99" s="119" t="s">
        <v>193</v>
      </c>
      <c r="T99" s="119"/>
      <c r="U99" s="116"/>
      <c r="V99" s="116">
        <v>18</v>
      </c>
      <c r="W99" s="116">
        <v>23</v>
      </c>
      <c r="X99" s="116">
        <v>22</v>
      </c>
      <c r="Y99" s="116">
        <v>25</v>
      </c>
      <c r="Z99" s="116">
        <v>30</v>
      </c>
    </row>
    <row r="100" spans="1:32" ht="15" customHeight="1" x14ac:dyDescent="0.25">
      <c r="S100" s="119" t="s">
        <v>59</v>
      </c>
      <c r="T100" s="119"/>
      <c r="U100" s="116"/>
      <c r="V100" s="116">
        <v>204</v>
      </c>
      <c r="W100" s="116">
        <v>238</v>
      </c>
      <c r="X100" s="116">
        <v>266</v>
      </c>
      <c r="Y100" s="116">
        <v>250</v>
      </c>
      <c r="Z100" s="116">
        <v>280</v>
      </c>
    </row>
    <row r="101" spans="1:32" x14ac:dyDescent="0.25">
      <c r="A101" s="20"/>
      <c r="S101" s="122" t="s">
        <v>54</v>
      </c>
      <c r="T101" s="122"/>
      <c r="U101" s="116"/>
      <c r="V101" s="116">
        <v>12046</v>
      </c>
      <c r="W101" s="116">
        <v>12200</v>
      </c>
      <c r="X101" s="116">
        <v>12329</v>
      </c>
      <c r="Y101" s="116">
        <v>12350</v>
      </c>
      <c r="Z101" s="116">
        <v>12582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22183</v>
      </c>
      <c r="W104" s="116">
        <v>23765</v>
      </c>
      <c r="X104" s="116">
        <v>23955</v>
      </c>
      <c r="Y104" s="116">
        <v>24524</v>
      </c>
      <c r="Z104" s="116">
        <v>25190</v>
      </c>
      <c r="AB104" s="113" t="str">
        <f>TEXT(Z104,"###,###")</f>
        <v>25,190</v>
      </c>
      <c r="AD104" s="134">
        <f>Z104/($Z$4)*100</f>
        <v>71.971428571428575</v>
      </c>
      <c r="AF104" s="113"/>
    </row>
    <row r="105" spans="1:32" x14ac:dyDescent="0.25">
      <c r="S105" s="119" t="s">
        <v>18</v>
      </c>
      <c r="T105" s="119"/>
      <c r="U105" s="116"/>
      <c r="V105" s="116">
        <v>7136</v>
      </c>
      <c r="W105" s="116">
        <v>7252</v>
      </c>
      <c r="X105" s="116">
        <v>7392</v>
      </c>
      <c r="Y105" s="116">
        <v>7253</v>
      </c>
      <c r="Z105" s="116">
        <v>7016</v>
      </c>
      <c r="AB105" s="113" t="str">
        <f>TEXT(Z105,"###,###")</f>
        <v>7,016</v>
      </c>
      <c r="AD105" s="134">
        <f>Z105/($Z$4)*100</f>
        <v>20.045714285714286</v>
      </c>
      <c r="AF105" s="113"/>
    </row>
    <row r="106" spans="1:32" x14ac:dyDescent="0.25">
      <c r="S106" s="122" t="s">
        <v>54</v>
      </c>
      <c r="T106" s="122"/>
      <c r="U106" s="124"/>
      <c r="V106" s="124">
        <v>29319</v>
      </c>
      <c r="W106" s="124">
        <v>31017</v>
      </c>
      <c r="X106" s="124">
        <v>31347</v>
      </c>
      <c r="Y106" s="124">
        <v>31777</v>
      </c>
      <c r="Z106" s="124">
        <v>32206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5219</v>
      </c>
      <c r="W108" s="116">
        <v>5944</v>
      </c>
      <c r="X108" s="116">
        <v>6577</v>
      </c>
      <c r="Y108" s="116">
        <v>6061</v>
      </c>
      <c r="Z108" s="116">
        <v>6196</v>
      </c>
      <c r="AB108" s="113" t="str">
        <f>TEXT(Z108,"###,###")</f>
        <v>6,196</v>
      </c>
      <c r="AD108" s="134">
        <f>Z108/($Z$4)*100</f>
        <v>17.702857142857141</v>
      </c>
      <c r="AF108" s="113"/>
    </row>
    <row r="109" spans="1:32" x14ac:dyDescent="0.25">
      <c r="S109" s="119" t="s">
        <v>21</v>
      </c>
      <c r="T109" s="119"/>
      <c r="U109" s="116"/>
      <c r="V109" s="116">
        <v>4497</v>
      </c>
      <c r="W109" s="116">
        <v>4899</v>
      </c>
      <c r="X109" s="116">
        <v>4587</v>
      </c>
      <c r="Y109" s="116">
        <v>4641</v>
      </c>
      <c r="Z109" s="116">
        <v>4749</v>
      </c>
      <c r="AB109" s="113" t="str">
        <f>TEXT(Z109,"###,###")</f>
        <v>4,749</v>
      </c>
      <c r="AD109" s="134">
        <f>Z109/($Z$4)*100</f>
        <v>13.568571428571429</v>
      </c>
      <c r="AF109" s="113"/>
    </row>
    <row r="110" spans="1:32" x14ac:dyDescent="0.25">
      <c r="S110" s="119" t="s">
        <v>22</v>
      </c>
      <c r="T110" s="119"/>
      <c r="U110" s="116"/>
      <c r="V110" s="116">
        <v>6678</v>
      </c>
      <c r="W110" s="116">
        <v>6798</v>
      </c>
      <c r="X110" s="116">
        <v>6904</v>
      </c>
      <c r="Y110" s="116">
        <v>7242</v>
      </c>
      <c r="Z110" s="116">
        <v>7154</v>
      </c>
      <c r="AB110" s="113" t="str">
        <f>TEXT(Z110,"###,###")</f>
        <v>7,154</v>
      </c>
      <c r="AD110" s="134">
        <f>Z110/($Z$4)*100</f>
        <v>20.440000000000001</v>
      </c>
      <c r="AF110" s="113"/>
    </row>
    <row r="111" spans="1:32" x14ac:dyDescent="0.25">
      <c r="S111" s="119" t="s">
        <v>23</v>
      </c>
      <c r="T111" s="119"/>
      <c r="U111" s="116"/>
      <c r="V111" s="116">
        <v>12923</v>
      </c>
      <c r="W111" s="116">
        <v>13376</v>
      </c>
      <c r="X111" s="116">
        <v>13277</v>
      </c>
      <c r="Y111" s="116">
        <v>13832</v>
      </c>
      <c r="Z111" s="116">
        <v>14000</v>
      </c>
      <c r="AB111" s="113" t="str">
        <f>TEXT(Z111,"###,###")</f>
        <v>14,000</v>
      </c>
      <c r="AD111" s="134">
        <f>Z111/($Z$4)*100</f>
        <v>40</v>
      </c>
      <c r="AF111" s="113"/>
    </row>
    <row r="112" spans="1:32" x14ac:dyDescent="0.25">
      <c r="S112" s="122" t="s">
        <v>54</v>
      </c>
      <c r="T112" s="122"/>
      <c r="U112" s="116"/>
      <c r="V112" s="116">
        <v>33135</v>
      </c>
      <c r="W112" s="116">
        <v>34055</v>
      </c>
      <c r="X112" s="116">
        <v>34555</v>
      </c>
      <c r="Y112" s="116">
        <v>34769</v>
      </c>
      <c r="Z112" s="116">
        <v>35002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43.46</v>
      </c>
      <c r="W118" s="135">
        <v>44.39</v>
      </c>
      <c r="X118" s="135">
        <v>44.18</v>
      </c>
      <c r="Y118" s="135">
        <v>43.98</v>
      </c>
      <c r="Z118" s="135">
        <v>43.82</v>
      </c>
      <c r="AB118" s="113" t="str">
        <f>TEXT(Z118,"##.0")</f>
        <v>43.8</v>
      </c>
    </row>
    <row r="120" spans="19:32" x14ac:dyDescent="0.25">
      <c r="S120" s="105" t="s">
        <v>102</v>
      </c>
      <c r="T120" s="116"/>
      <c r="U120" s="116"/>
      <c r="V120" s="116">
        <v>19297</v>
      </c>
      <c r="W120" s="116">
        <v>19386</v>
      </c>
      <c r="X120" s="116">
        <v>19629</v>
      </c>
      <c r="Y120" s="116">
        <v>19706</v>
      </c>
      <c r="Z120" s="116">
        <v>20119</v>
      </c>
      <c r="AB120" s="113" t="str">
        <f>TEXT(Z120,"###,###")</f>
        <v>20,119</v>
      </c>
    </row>
    <row r="121" spans="19:32" x14ac:dyDescent="0.25">
      <c r="S121" s="105" t="s">
        <v>103</v>
      </c>
      <c r="T121" s="116"/>
      <c r="U121" s="116"/>
      <c r="V121" s="116">
        <v>2397</v>
      </c>
      <c r="W121" s="116">
        <v>2470</v>
      </c>
      <c r="X121" s="116">
        <v>2438</v>
      </c>
      <c r="Y121" s="116">
        <v>2399</v>
      </c>
      <c r="Z121" s="116">
        <v>2412</v>
      </c>
      <c r="AB121" s="113" t="str">
        <f>TEXT(Z121,"###,###")</f>
        <v>2,412</v>
      </c>
    </row>
    <row r="122" spans="19:32" x14ac:dyDescent="0.25">
      <c r="S122" s="105" t="s">
        <v>104</v>
      </c>
      <c r="T122" s="116"/>
      <c r="U122" s="116"/>
      <c r="V122" s="116">
        <v>2251</v>
      </c>
      <c r="W122" s="116">
        <v>2341</v>
      </c>
      <c r="X122" s="116">
        <v>2352</v>
      </c>
      <c r="Y122" s="116">
        <v>2379</v>
      </c>
      <c r="Z122" s="116">
        <v>2404</v>
      </c>
      <c r="AB122" s="113" t="str">
        <f>TEXT(Z122,"###,###")</f>
        <v>2,404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21548</v>
      </c>
      <c r="W124" s="116">
        <v>21727</v>
      </c>
      <c r="X124" s="116">
        <v>21981</v>
      </c>
      <c r="Y124" s="116">
        <v>22085</v>
      </c>
      <c r="Z124" s="116">
        <v>22523</v>
      </c>
      <c r="AB124" s="113" t="str">
        <f>TEXT(Z124,"###,###")</f>
        <v>22,523</v>
      </c>
      <c r="AD124" s="131">
        <f>Z124/$Z$7*100</f>
        <v>90.330472447260775</v>
      </c>
    </row>
    <row r="125" spans="19:32" x14ac:dyDescent="0.25">
      <c r="S125" s="105" t="s">
        <v>106</v>
      </c>
      <c r="T125" s="116"/>
      <c r="U125" s="116"/>
      <c r="V125" s="116">
        <v>4648</v>
      </c>
      <c r="W125" s="116">
        <v>4811</v>
      </c>
      <c r="X125" s="116">
        <v>4790</v>
      </c>
      <c r="Y125" s="116">
        <v>4778</v>
      </c>
      <c r="Z125" s="116">
        <v>4816</v>
      </c>
      <c r="AB125" s="113" t="str">
        <f>TEXT(Z125,"###,###")</f>
        <v>4,816</v>
      </c>
      <c r="AD125" s="131">
        <f>Z125/$Z$7*100</f>
        <v>19.314991577765301</v>
      </c>
    </row>
    <row r="127" spans="19:32" x14ac:dyDescent="0.25">
      <c r="S127" s="105" t="s">
        <v>107</v>
      </c>
      <c r="T127" s="116"/>
      <c r="U127" s="116"/>
      <c r="V127" s="116">
        <v>11900</v>
      </c>
      <c r="W127" s="116">
        <v>11997</v>
      </c>
      <c r="X127" s="116">
        <v>12090</v>
      </c>
      <c r="Y127" s="116">
        <v>12140</v>
      </c>
      <c r="Z127" s="116">
        <v>12357</v>
      </c>
      <c r="AB127" s="113" t="str">
        <f>TEXT(Z127,"###,###")</f>
        <v>12,357</v>
      </c>
      <c r="AD127" s="131">
        <f>Z127/$Z$7*100</f>
        <v>49.558835325258684</v>
      </c>
    </row>
    <row r="128" spans="19:32" x14ac:dyDescent="0.25">
      <c r="S128" s="105" t="s">
        <v>108</v>
      </c>
      <c r="T128" s="116"/>
      <c r="U128" s="116"/>
      <c r="V128" s="116">
        <v>12046</v>
      </c>
      <c r="W128" s="116">
        <v>12200</v>
      </c>
      <c r="X128" s="116">
        <v>12329</v>
      </c>
      <c r="Y128" s="116">
        <v>12346</v>
      </c>
      <c r="Z128" s="116">
        <v>12578</v>
      </c>
      <c r="AB128" s="113" t="str">
        <f>TEXT(Z128,"###,###")</f>
        <v>12,578</v>
      </c>
      <c r="AD128" s="131">
        <f>Z128/$Z$7*100</f>
        <v>50.44517526269351</v>
      </c>
    </row>
    <row r="130" spans="19:20" x14ac:dyDescent="0.25">
      <c r="S130" s="105" t="s">
        <v>267</v>
      </c>
      <c r="T130" s="131">
        <v>80.689019010186897</v>
      </c>
    </row>
    <row r="131" spans="19:20" x14ac:dyDescent="0.25">
      <c r="S131" s="105" t="s">
        <v>268</v>
      </c>
      <c r="T131" s="131">
        <v>9.6735381406914254</v>
      </c>
    </row>
    <row r="132" spans="19:20" x14ac:dyDescent="0.25">
      <c r="S132" s="105" t="s">
        <v>269</v>
      </c>
      <c r="T132" s="131">
        <v>9.641453437073876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5D88CB-DC84-4963-8A9E-C5B0EBBA7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1092414-C8A7-4E26-BB19-B71BDF4B61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842ED52-9EB0-47D7-A212-856DCA7C9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BC16693-9A22-44AB-A746-AC6970F966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4F0F-242A-4A43-806C-19172681A334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109</v>
      </c>
      <c r="T1" s="103"/>
      <c r="U1" s="103"/>
      <c r="V1" s="103"/>
      <c r="W1" s="103"/>
      <c r="X1" s="103"/>
      <c r="Y1" s="104" t="s">
        <v>120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109</v>
      </c>
      <c r="Y3" s="109" t="s">
        <v>120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10.10 Campbelltown,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35302</v>
      </c>
      <c r="W4" s="112">
        <v>36524</v>
      </c>
      <c r="X4" s="112">
        <v>38219</v>
      </c>
      <c r="Y4" s="112">
        <v>39143</v>
      </c>
      <c r="Z4" s="112">
        <v>40056</v>
      </c>
      <c r="AB4" s="113" t="str">
        <f>TEXT(Z4,"###,###")</f>
        <v>40,056</v>
      </c>
      <c r="AD4" s="114">
        <f>Z4/Y4-1</f>
        <v>2.3324732391487579E-2</v>
      </c>
      <c r="AF4" s="114">
        <f>Z4/V4-1</f>
        <v>0.13466659112798141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17582</v>
      </c>
      <c r="W5" s="112">
        <v>18117</v>
      </c>
      <c r="X5" s="112">
        <v>19032</v>
      </c>
      <c r="Y5" s="112">
        <v>19340</v>
      </c>
      <c r="Z5" s="112">
        <v>19805</v>
      </c>
      <c r="AB5" s="113" t="str">
        <f>TEXT(Z5,"###,###")</f>
        <v>19,805</v>
      </c>
      <c r="AD5" s="114">
        <f t="shared" ref="AD5:AD9" si="0">Z5/Y5-1</f>
        <v>2.4043433298862382E-2</v>
      </c>
      <c r="AF5" s="114">
        <f t="shared" ref="AF5:AF9" si="1">Z5/V5-1</f>
        <v>0.1264361278580366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17720</v>
      </c>
      <c r="W6" s="112">
        <v>18407</v>
      </c>
      <c r="X6" s="112">
        <v>19187</v>
      </c>
      <c r="Y6" s="112">
        <v>19802</v>
      </c>
      <c r="Z6" s="112">
        <v>20256</v>
      </c>
      <c r="AB6" s="113" t="str">
        <f>TEXT(Z6,"###,###")</f>
        <v>20,256</v>
      </c>
      <c r="AD6" s="114">
        <f t="shared" si="0"/>
        <v>2.2926977073022936E-2</v>
      </c>
      <c r="AF6" s="114">
        <f t="shared" si="1"/>
        <v>0.14311512415349892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26335</v>
      </c>
      <c r="W7" s="112">
        <v>26669</v>
      </c>
      <c r="X7" s="112">
        <v>27456</v>
      </c>
      <c r="Y7" s="112">
        <v>28173</v>
      </c>
      <c r="Z7" s="112">
        <v>28845</v>
      </c>
      <c r="AB7" s="113" t="str">
        <f>TEXT(Z7,"###,###")</f>
        <v>28,845</v>
      </c>
      <c r="AD7" s="114">
        <f t="shared" si="0"/>
        <v>2.3852624853583304E-2</v>
      </c>
      <c r="AF7" s="114">
        <f t="shared" si="1"/>
        <v>9.5310423390924548E-2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40,056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28,845</v>
      </c>
      <c r="P8" s="69"/>
      <c r="S8" s="111" t="s">
        <v>86</v>
      </c>
      <c r="T8" s="112"/>
      <c r="U8" s="112"/>
      <c r="V8" s="112">
        <v>41341.07</v>
      </c>
      <c r="W8" s="112">
        <v>42095</v>
      </c>
      <c r="X8" s="112">
        <v>42025.69</v>
      </c>
      <c r="Y8" s="112">
        <v>44194</v>
      </c>
      <c r="Z8" s="112">
        <v>43829.42</v>
      </c>
      <c r="AB8" s="113" t="str">
        <f>TEXT(Z8,"$###,###")</f>
        <v>$43,829</v>
      </c>
      <c r="AD8" s="114">
        <f t="shared" si="0"/>
        <v>-8.2495361361271113E-3</v>
      </c>
      <c r="AF8" s="114">
        <f t="shared" si="1"/>
        <v>6.0190749779819308E-2</v>
      </c>
    </row>
    <row r="9" spans="1:32" x14ac:dyDescent="0.25">
      <c r="A9" s="32" t="s">
        <v>15</v>
      </c>
      <c r="B9" s="73"/>
      <c r="C9" s="74"/>
      <c r="D9" s="75">
        <f>AD104</f>
        <v>74.435789894148201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50.331079909863064</v>
      </c>
      <c r="P9" s="76" t="s">
        <v>87</v>
      </c>
      <c r="S9" s="111" t="s">
        <v>7</v>
      </c>
      <c r="T9" s="112"/>
      <c r="U9" s="112"/>
      <c r="V9" s="112">
        <v>1388064722</v>
      </c>
      <c r="W9" s="112">
        <v>1425580374</v>
      </c>
      <c r="X9" s="112">
        <v>1504747939</v>
      </c>
      <c r="Y9" s="112">
        <v>1588509460</v>
      </c>
      <c r="Z9" s="112">
        <v>1666439807</v>
      </c>
      <c r="AB9" s="113" t="str">
        <f>TEXT(Z9/1000000,"$#,###.0")&amp;" mil"</f>
        <v>$1,666.4 mil</v>
      </c>
      <c r="AD9" s="114">
        <f t="shared" si="0"/>
        <v>4.9058786845373792E-2</v>
      </c>
      <c r="AF9" s="114">
        <f t="shared" si="1"/>
        <v>0.20054906704847442</v>
      </c>
    </row>
    <row r="10" spans="1:32" x14ac:dyDescent="0.25">
      <c r="A10" s="32" t="s">
        <v>18</v>
      </c>
      <c r="B10" s="73"/>
      <c r="C10" s="74"/>
      <c r="D10" s="75">
        <f>AD105</f>
        <v>18.471639704413821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49.672386895475817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84.139365574622985</v>
      </c>
      <c r="P11" s="76" t="s">
        <v>87</v>
      </c>
      <c r="S11" s="111" t="s">
        <v>30</v>
      </c>
      <c r="T11" s="116"/>
      <c r="U11" s="116"/>
      <c r="V11" s="116">
        <v>31390</v>
      </c>
      <c r="W11" s="116">
        <v>32499</v>
      </c>
      <c r="X11" s="116">
        <v>33953</v>
      </c>
      <c r="Y11" s="116">
        <v>34680</v>
      </c>
      <c r="Z11" s="116">
        <v>35482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7.9875195007800315</v>
      </c>
      <c r="P12" s="76" t="s">
        <v>87</v>
      </c>
      <c r="S12" s="111" t="s">
        <v>31</v>
      </c>
      <c r="T12" s="116"/>
      <c r="U12" s="116"/>
      <c r="V12" s="116">
        <v>3914</v>
      </c>
      <c r="W12" s="116">
        <v>4025</v>
      </c>
      <c r="X12" s="116">
        <v>4266</v>
      </c>
      <c r="Y12" s="116">
        <v>4464</v>
      </c>
      <c r="Z12" s="116">
        <v>4571</v>
      </c>
    </row>
    <row r="13" spans="1:32" ht="15" customHeight="1" x14ac:dyDescent="0.25">
      <c r="A13" s="32" t="s">
        <v>20</v>
      </c>
      <c r="B13" s="74"/>
      <c r="C13" s="74"/>
      <c r="D13" s="75">
        <f>AD108</f>
        <v>14.901637707209906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7.8592477032414632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13.378769722388656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41.3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21.539844218094668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16.86596651762504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188</v>
      </c>
      <c r="Z15" s="116">
        <v>214</v>
      </c>
      <c r="AB15" s="121">
        <f t="shared" ref="AB15:AB34" si="2">IF(Z15="np",0,Z15/$Z$34)</f>
        <v>5.3423870983848017E-3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42.577890952666273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83.13403348237496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185</v>
      </c>
      <c r="Z16" s="116">
        <v>201</v>
      </c>
      <c r="AB16" s="121">
        <f t="shared" si="2"/>
        <v>5.0178495643707719E-3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1907</v>
      </c>
      <c r="Z17" s="116">
        <v>1887</v>
      </c>
      <c r="AB17" s="121">
        <f t="shared" si="2"/>
        <v>4.7107871283421122E-2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301</v>
      </c>
      <c r="Z18" s="116">
        <v>227</v>
      </c>
      <c r="AB18" s="121">
        <f t="shared" si="2"/>
        <v>5.6669246323988315E-3</v>
      </c>
    </row>
    <row r="19" spans="1:28" x14ac:dyDescent="0.25">
      <c r="A19" s="65" t="str">
        <f>$S$1&amp;" ("&amp;$V$2&amp;" to "&amp;$Z$2&amp;")"</f>
        <v>Campbelltown (2015-16 to 2019-20)</v>
      </c>
      <c r="B19" s="65"/>
      <c r="C19" s="65"/>
      <c r="D19" s="65"/>
      <c r="E19" s="65"/>
      <c r="F19" s="65"/>
      <c r="G19" s="65" t="str">
        <f>$S$1&amp;" ("&amp;$V$2&amp;" to "&amp;$Z$2&amp;")"</f>
        <v>Campbelltown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2287</v>
      </c>
      <c r="Z19" s="116">
        <v>2275</v>
      </c>
      <c r="AB19" s="121">
        <f t="shared" si="2"/>
        <v>5.679406845245525E-2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1427</v>
      </c>
      <c r="Z20" s="116">
        <v>1412</v>
      </c>
      <c r="AB20" s="121">
        <f t="shared" si="2"/>
        <v>3.5249769079062333E-2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3644</v>
      </c>
      <c r="Z21" s="116">
        <v>3987</v>
      </c>
      <c r="AB21" s="121">
        <f t="shared" si="2"/>
        <v>9.9533165239533664E-2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2764</v>
      </c>
      <c r="Z22" s="116">
        <v>2821</v>
      </c>
      <c r="AB22" s="121">
        <f t="shared" si="2"/>
        <v>7.042464488104451E-2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1218</v>
      </c>
      <c r="Z23" s="116">
        <v>1339</v>
      </c>
      <c r="AB23" s="121">
        <f t="shared" si="2"/>
        <v>3.3427366003445091E-2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533</v>
      </c>
      <c r="Z24" s="116">
        <v>556</v>
      </c>
      <c r="AB24" s="121">
        <f t="shared" si="2"/>
        <v>1.388022068552313E-2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1556</v>
      </c>
      <c r="Z25" s="116">
        <v>1655</v>
      </c>
      <c r="AB25" s="121">
        <f t="shared" si="2"/>
        <v>4.1316124522555356E-2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737</v>
      </c>
      <c r="Z26" s="116">
        <v>724</v>
      </c>
      <c r="AB26" s="121">
        <f t="shared" si="2"/>
        <v>1.8074244202012132E-2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3161</v>
      </c>
      <c r="Z27" s="116">
        <v>3308</v>
      </c>
      <c r="AB27" s="121">
        <f t="shared" si="2"/>
        <v>8.258232019372394E-2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3425</v>
      </c>
      <c r="Z28" s="116">
        <v>3624</v>
      </c>
      <c r="AB28" s="121">
        <f t="shared" si="2"/>
        <v>9.0471078712834205E-2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2650</v>
      </c>
      <c r="Z29" s="116">
        <v>2409</v>
      </c>
      <c r="AB29" s="121">
        <f t="shared" si="2"/>
        <v>6.0139301495369099E-2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3964</v>
      </c>
      <c r="Z30" s="116">
        <v>4207</v>
      </c>
      <c r="AB30" s="121">
        <f t="shared" si="2"/>
        <v>0.10502533889207878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5282</v>
      </c>
      <c r="Z31" s="116">
        <v>5578</v>
      </c>
      <c r="AB31" s="121">
        <f t="shared" si="2"/>
        <v>0.13925156651771226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713</v>
      </c>
      <c r="Z32" s="116">
        <v>695</v>
      </c>
      <c r="AB32" s="121">
        <f t="shared" si="2"/>
        <v>1.7350275856903911E-2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1400</v>
      </c>
      <c r="Z33" s="116">
        <v>1544</v>
      </c>
      <c r="AB33" s="121">
        <f t="shared" si="2"/>
        <v>3.8545073270589411E-2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39137</v>
      </c>
      <c r="Z34" s="124">
        <v>40057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23985</v>
      </c>
      <c r="AB37" s="136">
        <f>Z37/Z40*100</f>
        <v>83.13403348237496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4866</v>
      </c>
      <c r="AB38" s="136">
        <f>Z38/Z40*100</f>
        <v>16.86596651762504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28851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12</v>
      </c>
      <c r="W44" s="116">
        <v>6</v>
      </c>
      <c r="X44" s="116">
        <v>14</v>
      </c>
      <c r="Y44" s="116">
        <v>17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248</v>
      </c>
      <c r="W45" s="116">
        <v>254</v>
      </c>
      <c r="X45" s="116">
        <v>296</v>
      </c>
      <c r="Y45" s="116">
        <v>316</v>
      </c>
      <c r="Z45" s="116">
        <v>337</v>
      </c>
    </row>
    <row r="46" spans="19:32" x14ac:dyDescent="0.25">
      <c r="S46" s="119" t="s">
        <v>39</v>
      </c>
      <c r="T46" s="119"/>
      <c r="U46" s="116"/>
      <c r="V46" s="116">
        <v>880</v>
      </c>
      <c r="W46" s="116">
        <v>914</v>
      </c>
      <c r="X46" s="116">
        <v>954</v>
      </c>
      <c r="Y46" s="116">
        <v>1055</v>
      </c>
      <c r="Z46" s="116">
        <v>1055</v>
      </c>
    </row>
    <row r="47" spans="19:32" x14ac:dyDescent="0.25">
      <c r="S47" s="119" t="s">
        <v>40</v>
      </c>
      <c r="T47" s="119"/>
      <c r="U47" s="116"/>
      <c r="V47" s="116">
        <v>1644</v>
      </c>
      <c r="W47" s="116">
        <v>1687</v>
      </c>
      <c r="X47" s="116">
        <v>1859</v>
      </c>
      <c r="Y47" s="116">
        <v>1854</v>
      </c>
      <c r="Z47" s="116">
        <v>1947</v>
      </c>
    </row>
    <row r="48" spans="19:32" x14ac:dyDescent="0.25">
      <c r="S48" s="119" t="s">
        <v>41</v>
      </c>
      <c r="T48" s="119"/>
      <c r="U48" s="116"/>
      <c r="V48" s="116">
        <v>2115</v>
      </c>
      <c r="W48" s="116">
        <v>2171</v>
      </c>
      <c r="X48" s="116">
        <v>2302</v>
      </c>
      <c r="Y48" s="116">
        <v>2375</v>
      </c>
      <c r="Z48" s="116">
        <v>2536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2023</v>
      </c>
      <c r="W49" s="116">
        <v>2207</v>
      </c>
      <c r="X49" s="116">
        <v>2231</v>
      </c>
      <c r="Y49" s="116">
        <v>2295</v>
      </c>
      <c r="Z49" s="116">
        <v>2309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Campbelltown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1892</v>
      </c>
      <c r="W50" s="116">
        <v>2033</v>
      </c>
      <c r="X50" s="116">
        <v>2172</v>
      </c>
      <c r="Y50" s="116">
        <v>2176</v>
      </c>
      <c r="Z50" s="116">
        <v>2297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1895</v>
      </c>
      <c r="W51" s="116">
        <v>1855</v>
      </c>
      <c r="X51" s="116">
        <v>1905</v>
      </c>
      <c r="Y51" s="116">
        <v>1992</v>
      </c>
      <c r="Z51" s="116">
        <v>2007</v>
      </c>
    </row>
    <row r="52" spans="1:26" ht="15" customHeight="1" x14ac:dyDescent="0.25">
      <c r="S52" s="119" t="s">
        <v>45</v>
      </c>
      <c r="T52" s="119"/>
      <c r="U52" s="116"/>
      <c r="V52" s="116">
        <v>1893</v>
      </c>
      <c r="W52" s="116">
        <v>1840</v>
      </c>
      <c r="X52" s="116">
        <v>1936</v>
      </c>
      <c r="Y52" s="116">
        <v>1906</v>
      </c>
      <c r="Z52" s="116">
        <v>1943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1684</v>
      </c>
      <c r="W53" s="116">
        <v>1700</v>
      </c>
      <c r="X53" s="116">
        <v>1680</v>
      </c>
      <c r="Y53" s="116">
        <v>1651</v>
      </c>
      <c r="Z53" s="116">
        <v>1727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1307</v>
      </c>
      <c r="W54" s="116">
        <v>1417</v>
      </c>
      <c r="X54" s="116">
        <v>1521</v>
      </c>
      <c r="Y54" s="116">
        <v>1484</v>
      </c>
      <c r="Z54" s="116">
        <v>1480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950</v>
      </c>
      <c r="W55" s="116">
        <v>978</v>
      </c>
      <c r="X55" s="116">
        <v>1038</v>
      </c>
      <c r="Y55" s="116">
        <v>1087</v>
      </c>
      <c r="Z55" s="116">
        <v>1088</v>
      </c>
    </row>
    <row r="56" spans="1:26" ht="15" customHeight="1" x14ac:dyDescent="0.25">
      <c r="S56" s="119" t="s">
        <v>49</v>
      </c>
      <c r="T56" s="119"/>
      <c r="U56" s="116"/>
      <c r="V56" s="116">
        <v>592</v>
      </c>
      <c r="W56" s="116">
        <v>563</v>
      </c>
      <c r="X56" s="116">
        <v>624</v>
      </c>
      <c r="Y56" s="116">
        <v>578</v>
      </c>
      <c r="Z56" s="116">
        <v>555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227</v>
      </c>
      <c r="W57" s="116">
        <v>265</v>
      </c>
      <c r="X57" s="116">
        <v>274</v>
      </c>
      <c r="Y57" s="116">
        <v>316</v>
      </c>
      <c r="Z57" s="116">
        <v>268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134</v>
      </c>
      <c r="W58" s="116">
        <v>131</v>
      </c>
      <c r="X58" s="116">
        <v>120</v>
      </c>
      <c r="Y58" s="116">
        <v>118</v>
      </c>
      <c r="Z58" s="116">
        <v>108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57</v>
      </c>
      <c r="W59" s="116">
        <v>62</v>
      </c>
      <c r="X59" s="116">
        <v>67</v>
      </c>
      <c r="Y59" s="116">
        <v>76</v>
      </c>
      <c r="Z59" s="116">
        <v>70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34</v>
      </c>
      <c r="W60" s="116">
        <v>33</v>
      </c>
      <c r="X60" s="116">
        <v>39</v>
      </c>
      <c r="Y60" s="116">
        <v>33</v>
      </c>
      <c r="Z60" s="116">
        <v>48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17582</v>
      </c>
      <c r="W61" s="116">
        <v>18117</v>
      </c>
      <c r="X61" s="116">
        <v>19032</v>
      </c>
      <c r="Y61" s="116">
        <v>19336</v>
      </c>
      <c r="Z61" s="116">
        <v>19802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18</v>
      </c>
      <c r="W63" s="116">
        <v>11</v>
      </c>
      <c r="X63" s="116">
        <v>23</v>
      </c>
      <c r="Y63" s="116">
        <v>14</v>
      </c>
      <c r="Z63" s="116">
        <v>13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367</v>
      </c>
      <c r="W64" s="116">
        <v>346</v>
      </c>
      <c r="X64" s="116">
        <v>321</v>
      </c>
      <c r="Y64" s="116">
        <v>367</v>
      </c>
      <c r="Z64" s="116">
        <v>349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Campbelltown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1019</v>
      </c>
      <c r="W65" s="116">
        <v>1025</v>
      </c>
      <c r="X65" s="116">
        <v>1120</v>
      </c>
      <c r="Y65" s="116">
        <v>1190</v>
      </c>
      <c r="Z65" s="116">
        <v>1113</v>
      </c>
    </row>
    <row r="66" spans="1:26" x14ac:dyDescent="0.25">
      <c r="S66" s="119" t="s">
        <v>40</v>
      </c>
      <c r="T66" s="119"/>
      <c r="U66" s="116"/>
      <c r="V66" s="116">
        <v>1716</v>
      </c>
      <c r="W66" s="116">
        <v>1887</v>
      </c>
      <c r="X66" s="116">
        <v>1978</v>
      </c>
      <c r="Y66" s="116">
        <v>1992</v>
      </c>
      <c r="Z66" s="116">
        <v>1989</v>
      </c>
    </row>
    <row r="67" spans="1:26" x14ac:dyDescent="0.25">
      <c r="S67" s="119" t="s">
        <v>41</v>
      </c>
      <c r="T67" s="119"/>
      <c r="U67" s="116"/>
      <c r="V67" s="116">
        <v>2062</v>
      </c>
      <c r="W67" s="116">
        <v>2075</v>
      </c>
      <c r="X67" s="116">
        <v>2289</v>
      </c>
      <c r="Y67" s="116">
        <v>2375</v>
      </c>
      <c r="Z67" s="116">
        <v>2502</v>
      </c>
    </row>
    <row r="68" spans="1:26" x14ac:dyDescent="0.25">
      <c r="S68" s="119" t="s">
        <v>42</v>
      </c>
      <c r="T68" s="119"/>
      <c r="U68" s="116"/>
      <c r="V68" s="116">
        <v>1987</v>
      </c>
      <c r="W68" s="116">
        <v>2097</v>
      </c>
      <c r="X68" s="116">
        <v>2093</v>
      </c>
      <c r="Y68" s="116">
        <v>2144</v>
      </c>
      <c r="Z68" s="116">
        <v>2263</v>
      </c>
    </row>
    <row r="69" spans="1:26" x14ac:dyDescent="0.25">
      <c r="S69" s="119" t="s">
        <v>43</v>
      </c>
      <c r="T69" s="119"/>
      <c r="U69" s="116"/>
      <c r="V69" s="116">
        <v>1710</v>
      </c>
      <c r="W69" s="116">
        <v>1847</v>
      </c>
      <c r="X69" s="116">
        <v>2071</v>
      </c>
      <c r="Y69" s="116">
        <v>2096</v>
      </c>
      <c r="Z69" s="116">
        <v>2286</v>
      </c>
    </row>
    <row r="70" spans="1:26" x14ac:dyDescent="0.25">
      <c r="S70" s="119" t="s">
        <v>44</v>
      </c>
      <c r="T70" s="119"/>
      <c r="U70" s="116"/>
      <c r="V70" s="116">
        <v>1735</v>
      </c>
      <c r="W70" s="116">
        <v>1758</v>
      </c>
      <c r="X70" s="116">
        <v>1798</v>
      </c>
      <c r="Y70" s="116">
        <v>1877</v>
      </c>
      <c r="Z70" s="116">
        <v>1946</v>
      </c>
    </row>
    <row r="71" spans="1:26" x14ac:dyDescent="0.25">
      <c r="S71" s="119" t="s">
        <v>45</v>
      </c>
      <c r="T71" s="119"/>
      <c r="U71" s="116"/>
      <c r="V71" s="116">
        <v>1938</v>
      </c>
      <c r="W71" s="116">
        <v>2060</v>
      </c>
      <c r="X71" s="116">
        <v>2066</v>
      </c>
      <c r="Y71" s="116">
        <v>2078</v>
      </c>
      <c r="Z71" s="116">
        <v>2006</v>
      </c>
    </row>
    <row r="72" spans="1:26" x14ac:dyDescent="0.25">
      <c r="S72" s="119" t="s">
        <v>46</v>
      </c>
      <c r="T72" s="119"/>
      <c r="U72" s="116"/>
      <c r="V72" s="116">
        <v>1758</v>
      </c>
      <c r="W72" s="116">
        <v>1783</v>
      </c>
      <c r="X72" s="116">
        <v>1837</v>
      </c>
      <c r="Y72" s="116">
        <v>1869</v>
      </c>
      <c r="Z72" s="116">
        <v>1949</v>
      </c>
    </row>
    <row r="73" spans="1:26" x14ac:dyDescent="0.25">
      <c r="S73" s="119" t="s">
        <v>47</v>
      </c>
      <c r="T73" s="119"/>
      <c r="U73" s="116"/>
      <c r="V73" s="116">
        <v>1537</v>
      </c>
      <c r="W73" s="116">
        <v>1577</v>
      </c>
      <c r="X73" s="116">
        <v>1623</v>
      </c>
      <c r="Y73" s="116">
        <v>1673</v>
      </c>
      <c r="Z73" s="116">
        <v>1674</v>
      </c>
    </row>
    <row r="74" spans="1:26" x14ac:dyDescent="0.25">
      <c r="S74" s="119" t="s">
        <v>48</v>
      </c>
      <c r="T74" s="119"/>
      <c r="U74" s="116"/>
      <c r="V74" s="116">
        <v>956</v>
      </c>
      <c r="W74" s="116">
        <v>1019</v>
      </c>
      <c r="X74" s="116">
        <v>1015</v>
      </c>
      <c r="Y74" s="116">
        <v>1142</v>
      </c>
      <c r="Z74" s="116">
        <v>1179</v>
      </c>
    </row>
    <row r="75" spans="1:26" x14ac:dyDescent="0.25">
      <c r="S75" s="119" t="s">
        <v>49</v>
      </c>
      <c r="T75" s="119"/>
      <c r="U75" s="116"/>
      <c r="V75" s="116">
        <v>519</v>
      </c>
      <c r="W75" s="116">
        <v>510</v>
      </c>
      <c r="X75" s="116">
        <v>496</v>
      </c>
      <c r="Y75" s="116">
        <v>511</v>
      </c>
      <c r="Z75" s="116">
        <v>547</v>
      </c>
    </row>
    <row r="76" spans="1:26" x14ac:dyDescent="0.25">
      <c r="S76" s="119" t="s">
        <v>50</v>
      </c>
      <c r="T76" s="119"/>
      <c r="U76" s="116"/>
      <c r="V76" s="116">
        <v>192</v>
      </c>
      <c r="W76" s="116">
        <v>213</v>
      </c>
      <c r="X76" s="116">
        <v>234</v>
      </c>
      <c r="Y76" s="116">
        <v>259</v>
      </c>
      <c r="Z76" s="116">
        <v>245</v>
      </c>
    </row>
    <row r="77" spans="1:26" x14ac:dyDescent="0.25">
      <c r="S77" s="119" t="s">
        <v>51</v>
      </c>
      <c r="T77" s="119"/>
      <c r="U77" s="116"/>
      <c r="V77" s="116">
        <v>95</v>
      </c>
      <c r="W77" s="116">
        <v>104</v>
      </c>
      <c r="X77" s="116">
        <v>124</v>
      </c>
      <c r="Y77" s="116">
        <v>113</v>
      </c>
      <c r="Z77" s="116">
        <v>114</v>
      </c>
    </row>
    <row r="78" spans="1:26" x14ac:dyDescent="0.25">
      <c r="S78" s="119" t="s">
        <v>52</v>
      </c>
      <c r="T78" s="119"/>
      <c r="U78" s="116"/>
      <c r="V78" s="116">
        <v>55</v>
      </c>
      <c r="W78" s="116">
        <v>46</v>
      </c>
      <c r="X78" s="116">
        <v>49</v>
      </c>
      <c r="Y78" s="116">
        <v>41</v>
      </c>
      <c r="Z78" s="116">
        <v>41</v>
      </c>
    </row>
    <row r="79" spans="1:26" x14ac:dyDescent="0.25">
      <c r="S79" s="119" t="s">
        <v>53</v>
      </c>
      <c r="T79" s="119"/>
      <c r="U79" s="116"/>
      <c r="V79" s="116">
        <v>50</v>
      </c>
      <c r="W79" s="116">
        <v>49</v>
      </c>
      <c r="X79" s="116">
        <v>51</v>
      </c>
      <c r="Y79" s="116">
        <v>44</v>
      </c>
      <c r="Z79" s="116">
        <v>44</v>
      </c>
    </row>
    <row r="80" spans="1:26" x14ac:dyDescent="0.25">
      <c r="S80" s="122" t="s">
        <v>54</v>
      </c>
      <c r="T80" s="122"/>
      <c r="U80" s="116"/>
      <c r="V80" s="116">
        <v>17720</v>
      </c>
      <c r="W80" s="116">
        <v>18407</v>
      </c>
      <c r="X80" s="116">
        <v>19187</v>
      </c>
      <c r="Y80" s="116">
        <v>19800</v>
      </c>
      <c r="Z80" s="116">
        <v>20253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Campbelltown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1533</v>
      </c>
      <c r="W83" s="116">
        <v>1569</v>
      </c>
      <c r="X83" s="116">
        <v>1653</v>
      </c>
      <c r="Y83" s="116">
        <v>1665</v>
      </c>
      <c r="Z83" s="116">
        <v>1767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2656</v>
      </c>
      <c r="W84" s="116">
        <v>2732</v>
      </c>
      <c r="X84" s="116">
        <v>2879</v>
      </c>
      <c r="Y84" s="116">
        <v>2994</v>
      </c>
      <c r="Z84" s="116">
        <v>3117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1758</v>
      </c>
      <c r="W85" s="116">
        <v>1762</v>
      </c>
      <c r="X85" s="116">
        <v>1840</v>
      </c>
      <c r="Y85" s="116">
        <v>1912</v>
      </c>
      <c r="Z85" s="116">
        <v>1925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40,056</v>
      </c>
      <c r="D86" s="98">
        <f t="shared" ref="D86:D91" si="4">AD4</f>
        <v>2.3324732391487579E-2</v>
      </c>
      <c r="E86" s="99">
        <f t="shared" ref="E86:E91" si="5">AD4</f>
        <v>2.3324732391487579E-2</v>
      </c>
      <c r="F86" s="98">
        <f t="shared" ref="F86:F91" si="6">AF4</f>
        <v>0.13466659112798141</v>
      </c>
      <c r="G86" s="99">
        <f t="shared" ref="G86:G91" si="7">AF4</f>
        <v>0.13466659112798141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794</v>
      </c>
      <c r="W86" s="116">
        <v>824</v>
      </c>
      <c r="X86" s="116">
        <v>834</v>
      </c>
      <c r="Y86" s="116">
        <v>901</v>
      </c>
      <c r="Z86" s="116">
        <v>937</v>
      </c>
    </row>
    <row r="87" spans="1:30" ht="15" customHeight="1" x14ac:dyDescent="0.25">
      <c r="A87" s="100" t="s">
        <v>4</v>
      </c>
      <c r="B87" s="51"/>
      <c r="C87" s="101" t="str">
        <f t="shared" si="3"/>
        <v>19,805</v>
      </c>
      <c r="D87" s="98">
        <f t="shared" si="4"/>
        <v>2.4043433298862382E-2</v>
      </c>
      <c r="E87" s="99">
        <f t="shared" si="5"/>
        <v>2.4043433298862382E-2</v>
      </c>
      <c r="F87" s="98">
        <f t="shared" si="6"/>
        <v>0.1264361278580366</v>
      </c>
      <c r="G87" s="99">
        <f t="shared" si="7"/>
        <v>0.1264361278580366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897</v>
      </c>
      <c r="W87" s="116">
        <v>910</v>
      </c>
      <c r="X87" s="116">
        <v>920</v>
      </c>
      <c r="Y87" s="116">
        <v>912</v>
      </c>
      <c r="Z87" s="116">
        <v>922</v>
      </c>
    </row>
    <row r="88" spans="1:30" ht="15" customHeight="1" x14ac:dyDescent="0.25">
      <c r="A88" s="100" t="s">
        <v>5</v>
      </c>
      <c r="B88" s="51"/>
      <c r="C88" s="101" t="str">
        <f t="shared" si="3"/>
        <v>20,256</v>
      </c>
      <c r="D88" s="98">
        <f t="shared" si="4"/>
        <v>2.2926977073022936E-2</v>
      </c>
      <c r="E88" s="99">
        <f t="shared" si="5"/>
        <v>2.2926977073022936E-2</v>
      </c>
      <c r="F88" s="98">
        <f t="shared" si="6"/>
        <v>0.14311512415349892</v>
      </c>
      <c r="G88" s="99">
        <f t="shared" si="7"/>
        <v>0.14311512415349892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883</v>
      </c>
      <c r="W88" s="116">
        <v>872</v>
      </c>
      <c r="X88" s="116">
        <v>952</v>
      </c>
      <c r="Y88" s="116">
        <v>983</v>
      </c>
      <c r="Z88" s="116">
        <v>1019</v>
      </c>
    </row>
    <row r="89" spans="1:30" ht="15" customHeight="1" x14ac:dyDescent="0.25">
      <c r="A89" s="51" t="s">
        <v>6</v>
      </c>
      <c r="B89" s="51"/>
      <c r="C89" s="101" t="str">
        <f t="shared" si="3"/>
        <v>28,845</v>
      </c>
      <c r="D89" s="98">
        <f t="shared" si="4"/>
        <v>2.3852624853583304E-2</v>
      </c>
      <c r="E89" s="99">
        <f t="shared" si="5"/>
        <v>2.3852624853583304E-2</v>
      </c>
      <c r="F89" s="98">
        <f t="shared" si="6"/>
        <v>9.5310423390924548E-2</v>
      </c>
      <c r="G89" s="99">
        <f t="shared" si="7"/>
        <v>9.5310423390924548E-2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708</v>
      </c>
      <c r="W89" s="116">
        <v>680</v>
      </c>
      <c r="X89" s="116">
        <v>736</v>
      </c>
      <c r="Y89" s="116">
        <v>750</v>
      </c>
      <c r="Z89" s="116">
        <v>749</v>
      </c>
    </row>
    <row r="90" spans="1:30" ht="15" customHeight="1" x14ac:dyDescent="0.25">
      <c r="A90" s="51" t="s">
        <v>100</v>
      </c>
      <c r="B90" s="51"/>
      <c r="C90" s="101" t="str">
        <f t="shared" si="3"/>
        <v>$43,829</v>
      </c>
      <c r="D90" s="98">
        <f t="shared" si="4"/>
        <v>-8.2495361361271113E-3</v>
      </c>
      <c r="E90" s="99">
        <f t="shared" si="5"/>
        <v>-8.2495361361271113E-3</v>
      </c>
      <c r="F90" s="98">
        <f t="shared" si="6"/>
        <v>6.0190749779819308E-2</v>
      </c>
      <c r="G90" s="99">
        <f t="shared" si="7"/>
        <v>6.0190749779819308E-2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1101</v>
      </c>
      <c r="W90" s="116">
        <v>1154</v>
      </c>
      <c r="X90" s="116">
        <v>1255</v>
      </c>
      <c r="Y90" s="116">
        <v>1253</v>
      </c>
      <c r="Z90" s="116">
        <v>1313</v>
      </c>
    </row>
    <row r="91" spans="1:30" ht="15" customHeight="1" x14ac:dyDescent="0.25">
      <c r="A91" s="51" t="s">
        <v>7</v>
      </c>
      <c r="B91" s="51"/>
      <c r="C91" s="101" t="str">
        <f t="shared" si="3"/>
        <v>$1,666.4 mil</v>
      </c>
      <c r="D91" s="98">
        <f t="shared" si="4"/>
        <v>4.9058786845373792E-2</v>
      </c>
      <c r="E91" s="99">
        <f t="shared" si="5"/>
        <v>4.9058786845373792E-2</v>
      </c>
      <c r="F91" s="98">
        <f t="shared" si="6"/>
        <v>0.20054906704847442</v>
      </c>
      <c r="G91" s="99">
        <f t="shared" si="7"/>
        <v>0.20054906704847442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13279</v>
      </c>
      <c r="W91" s="116">
        <v>13387</v>
      </c>
      <c r="X91" s="116">
        <v>13833</v>
      </c>
      <c r="Y91" s="116">
        <v>14109</v>
      </c>
      <c r="Z91" s="116">
        <v>14518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980</v>
      </c>
      <c r="W93" s="116">
        <v>1057</v>
      </c>
      <c r="X93" s="116">
        <v>1122</v>
      </c>
      <c r="Y93" s="116">
        <v>1196</v>
      </c>
      <c r="Z93" s="116">
        <v>1266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3113</v>
      </c>
      <c r="W94" s="116">
        <v>3279</v>
      </c>
      <c r="X94" s="116">
        <v>3373</v>
      </c>
      <c r="Y94" s="116">
        <v>3485</v>
      </c>
      <c r="Z94" s="116">
        <v>3696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384</v>
      </c>
      <c r="W95" s="116">
        <v>412</v>
      </c>
      <c r="X95" s="116">
        <v>431</v>
      </c>
      <c r="Y95" s="116">
        <v>440</v>
      </c>
      <c r="Z95" s="116">
        <v>493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1666</v>
      </c>
      <c r="W96" s="116">
        <v>1718</v>
      </c>
      <c r="X96" s="116">
        <v>1866</v>
      </c>
      <c r="Y96" s="116">
        <v>1994</v>
      </c>
      <c r="Z96" s="116">
        <v>2092</v>
      </c>
    </row>
    <row r="97" spans="1:32" ht="15" customHeight="1" x14ac:dyDescent="0.25">
      <c r="S97" s="119" t="s">
        <v>191</v>
      </c>
      <c r="T97" s="119"/>
      <c r="U97" s="116"/>
      <c r="V97" s="116">
        <v>2535</v>
      </c>
      <c r="W97" s="116">
        <v>2617</v>
      </c>
      <c r="X97" s="116">
        <v>2657</v>
      </c>
      <c r="Y97" s="116">
        <v>2680</v>
      </c>
      <c r="Z97" s="116">
        <v>2672</v>
      </c>
    </row>
    <row r="98" spans="1:32" ht="15" customHeight="1" x14ac:dyDescent="0.25">
      <c r="S98" s="119" t="s">
        <v>192</v>
      </c>
      <c r="T98" s="119"/>
      <c r="U98" s="116"/>
      <c r="V98" s="116">
        <v>1380</v>
      </c>
      <c r="W98" s="116">
        <v>1372</v>
      </c>
      <c r="X98" s="116">
        <v>1436</v>
      </c>
      <c r="Y98" s="116">
        <v>1456</v>
      </c>
      <c r="Z98" s="116">
        <v>1442</v>
      </c>
    </row>
    <row r="99" spans="1:32" ht="15" customHeight="1" x14ac:dyDescent="0.25">
      <c r="S99" s="119" t="s">
        <v>193</v>
      </c>
      <c r="T99" s="119"/>
      <c r="U99" s="116"/>
      <c r="V99" s="116">
        <v>42</v>
      </c>
      <c r="W99" s="116">
        <v>50</v>
      </c>
      <c r="X99" s="116">
        <v>48</v>
      </c>
      <c r="Y99" s="116">
        <v>46</v>
      </c>
      <c r="Z99" s="116">
        <v>57</v>
      </c>
    </row>
    <row r="100" spans="1:32" ht="15" customHeight="1" x14ac:dyDescent="0.25">
      <c r="S100" s="119" t="s">
        <v>59</v>
      </c>
      <c r="T100" s="119"/>
      <c r="U100" s="116"/>
      <c r="V100" s="116">
        <v>551</v>
      </c>
      <c r="W100" s="116">
        <v>568</v>
      </c>
      <c r="X100" s="116">
        <v>613</v>
      </c>
      <c r="Y100" s="116">
        <v>652</v>
      </c>
      <c r="Z100" s="116">
        <v>607</v>
      </c>
    </row>
    <row r="101" spans="1:32" x14ac:dyDescent="0.25">
      <c r="A101" s="20"/>
      <c r="S101" s="122" t="s">
        <v>54</v>
      </c>
      <c r="T101" s="122"/>
      <c r="U101" s="116"/>
      <c r="V101" s="116">
        <v>13056</v>
      </c>
      <c r="W101" s="116">
        <v>13282</v>
      </c>
      <c r="X101" s="116">
        <v>13623</v>
      </c>
      <c r="Y101" s="116">
        <v>14060</v>
      </c>
      <c r="Z101" s="116">
        <v>14332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24812</v>
      </c>
      <c r="W104" s="116">
        <v>26276</v>
      </c>
      <c r="X104" s="116">
        <v>27503</v>
      </c>
      <c r="Y104" s="116">
        <v>28526</v>
      </c>
      <c r="Z104" s="116">
        <v>29816</v>
      </c>
      <c r="AB104" s="113" t="str">
        <f>TEXT(Z104,"###,###")</f>
        <v>29,816</v>
      </c>
      <c r="AD104" s="134">
        <f>Z104/($Z$4)*100</f>
        <v>74.435789894148201</v>
      </c>
      <c r="AF104" s="113"/>
    </row>
    <row r="105" spans="1:32" x14ac:dyDescent="0.25">
      <c r="S105" s="119" t="s">
        <v>18</v>
      </c>
      <c r="T105" s="119"/>
      <c r="U105" s="116"/>
      <c r="V105" s="116">
        <v>7149</v>
      </c>
      <c r="W105" s="116">
        <v>7323</v>
      </c>
      <c r="X105" s="116">
        <v>7431</v>
      </c>
      <c r="Y105" s="116">
        <v>7435</v>
      </c>
      <c r="Z105" s="116">
        <v>7399</v>
      </c>
      <c r="AB105" s="113" t="str">
        <f>TEXT(Z105,"###,###")</f>
        <v>7,399</v>
      </c>
      <c r="AD105" s="134">
        <f>Z105/($Z$4)*100</f>
        <v>18.471639704413821</v>
      </c>
      <c r="AF105" s="113"/>
    </row>
    <row r="106" spans="1:32" x14ac:dyDescent="0.25">
      <c r="S106" s="122" t="s">
        <v>54</v>
      </c>
      <c r="T106" s="122"/>
      <c r="U106" s="124"/>
      <c r="V106" s="124">
        <v>31961</v>
      </c>
      <c r="W106" s="124">
        <v>33599</v>
      </c>
      <c r="X106" s="124">
        <v>34934</v>
      </c>
      <c r="Y106" s="124">
        <v>35961</v>
      </c>
      <c r="Z106" s="124">
        <v>37215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4469</v>
      </c>
      <c r="W108" s="116">
        <v>5027</v>
      </c>
      <c r="X108" s="116">
        <v>6191</v>
      </c>
      <c r="Y108" s="116">
        <v>5532</v>
      </c>
      <c r="Z108" s="116">
        <v>5969</v>
      </c>
      <c r="AB108" s="113" t="str">
        <f>TEXT(Z108,"###,###")</f>
        <v>5,969</v>
      </c>
      <c r="AD108" s="134">
        <f>Z108/($Z$4)*100</f>
        <v>14.901637707209906</v>
      </c>
      <c r="AF108" s="113"/>
    </row>
    <row r="109" spans="1:32" x14ac:dyDescent="0.25">
      <c r="S109" s="119" t="s">
        <v>21</v>
      </c>
      <c r="T109" s="119"/>
      <c r="U109" s="116"/>
      <c r="V109" s="116">
        <v>4891</v>
      </c>
      <c r="W109" s="116">
        <v>5142</v>
      </c>
      <c r="X109" s="116">
        <v>5137</v>
      </c>
      <c r="Y109" s="116">
        <v>5204</v>
      </c>
      <c r="Z109" s="116">
        <v>5359</v>
      </c>
      <c r="AB109" s="113" t="str">
        <f>TEXT(Z109,"###,###")</f>
        <v>5,359</v>
      </c>
      <c r="AD109" s="134">
        <f>Z109/($Z$4)*100</f>
        <v>13.378769722388656</v>
      </c>
      <c r="AF109" s="113"/>
    </row>
    <row r="110" spans="1:32" x14ac:dyDescent="0.25">
      <c r="S110" s="119" t="s">
        <v>22</v>
      </c>
      <c r="T110" s="119"/>
      <c r="U110" s="116"/>
      <c r="V110" s="116">
        <v>7729</v>
      </c>
      <c r="W110" s="116">
        <v>7920</v>
      </c>
      <c r="X110" s="116">
        <v>8131</v>
      </c>
      <c r="Y110" s="116">
        <v>8770</v>
      </c>
      <c r="Z110" s="116">
        <v>8628</v>
      </c>
      <c r="AB110" s="113" t="str">
        <f>TEXT(Z110,"###,###")</f>
        <v>8,628</v>
      </c>
      <c r="AD110" s="134">
        <f>Z110/($Z$4)*100</f>
        <v>21.539844218094668</v>
      </c>
      <c r="AF110" s="113"/>
    </row>
    <row r="111" spans="1:32" x14ac:dyDescent="0.25">
      <c r="S111" s="119" t="s">
        <v>23</v>
      </c>
      <c r="T111" s="119"/>
      <c r="U111" s="116"/>
      <c r="V111" s="116">
        <v>14881</v>
      </c>
      <c r="W111" s="116">
        <v>15510</v>
      </c>
      <c r="X111" s="116">
        <v>15476</v>
      </c>
      <c r="Y111" s="116">
        <v>16449</v>
      </c>
      <c r="Z111" s="116">
        <v>17055</v>
      </c>
      <c r="AB111" s="113" t="str">
        <f>TEXT(Z111,"###,###")</f>
        <v>17,055</v>
      </c>
      <c r="AD111" s="134">
        <f>Z111/($Z$4)*100</f>
        <v>42.577890952666273</v>
      </c>
      <c r="AF111" s="113"/>
    </row>
    <row r="112" spans="1:32" x14ac:dyDescent="0.25">
      <c r="S112" s="122" t="s">
        <v>54</v>
      </c>
      <c r="T112" s="122"/>
      <c r="U112" s="116"/>
      <c r="V112" s="116">
        <v>35302</v>
      </c>
      <c r="W112" s="116">
        <v>36524</v>
      </c>
      <c r="X112" s="116">
        <v>38219</v>
      </c>
      <c r="Y112" s="116">
        <v>39143</v>
      </c>
      <c r="Z112" s="116">
        <v>40059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42.62</v>
      </c>
      <c r="W118" s="135">
        <v>41.61</v>
      </c>
      <c r="X118" s="135">
        <v>41.54</v>
      </c>
      <c r="Y118" s="135">
        <v>41.37</v>
      </c>
      <c r="Z118" s="135">
        <v>41.27</v>
      </c>
      <c r="AB118" s="113" t="str">
        <f>TEXT(Z118,"##.0")</f>
        <v>41.3</v>
      </c>
    </row>
    <row r="120" spans="19:32" x14ac:dyDescent="0.25">
      <c r="S120" s="105" t="s">
        <v>102</v>
      </c>
      <c r="T120" s="116"/>
      <c r="U120" s="116"/>
      <c r="V120" s="116">
        <v>22423</v>
      </c>
      <c r="W120" s="116">
        <v>22644</v>
      </c>
      <c r="X120" s="116">
        <v>23190</v>
      </c>
      <c r="Y120" s="116">
        <v>23711</v>
      </c>
      <c r="Z120" s="116">
        <v>24270</v>
      </c>
      <c r="AB120" s="113" t="str">
        <f>TEXT(Z120,"###,###")</f>
        <v>24,270</v>
      </c>
    </row>
    <row r="121" spans="19:32" x14ac:dyDescent="0.25">
      <c r="S121" s="105" t="s">
        <v>103</v>
      </c>
      <c r="T121" s="116"/>
      <c r="U121" s="116"/>
      <c r="V121" s="116">
        <v>2185</v>
      </c>
      <c r="W121" s="116">
        <v>2188</v>
      </c>
      <c r="X121" s="116">
        <v>2248</v>
      </c>
      <c r="Y121" s="116">
        <v>2332</v>
      </c>
      <c r="Z121" s="116">
        <v>2304</v>
      </c>
      <c r="AB121" s="113" t="str">
        <f>TEXT(Z121,"###,###")</f>
        <v>2,304</v>
      </c>
    </row>
    <row r="122" spans="19:32" x14ac:dyDescent="0.25">
      <c r="S122" s="105" t="s">
        <v>104</v>
      </c>
      <c r="T122" s="116"/>
      <c r="U122" s="116"/>
      <c r="V122" s="116">
        <v>1729</v>
      </c>
      <c r="W122" s="116">
        <v>1837</v>
      </c>
      <c r="X122" s="116">
        <v>2020</v>
      </c>
      <c r="Y122" s="116">
        <v>2128</v>
      </c>
      <c r="Z122" s="116">
        <v>2267</v>
      </c>
      <c r="AB122" s="113" t="str">
        <f>TEXT(Z122,"###,###")</f>
        <v>2,267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24152</v>
      </c>
      <c r="W124" s="116">
        <v>24481</v>
      </c>
      <c r="X124" s="116">
        <v>25210</v>
      </c>
      <c r="Y124" s="116">
        <v>25839</v>
      </c>
      <c r="Z124" s="116">
        <v>26537</v>
      </c>
      <c r="AB124" s="113" t="str">
        <f>TEXT(Z124,"###,###")</f>
        <v>26,537</v>
      </c>
      <c r="AD124" s="131">
        <f>Z124/$Z$7*100</f>
        <v>91.99861327786445</v>
      </c>
    </row>
    <row r="125" spans="19:32" x14ac:dyDescent="0.25">
      <c r="S125" s="105" t="s">
        <v>106</v>
      </c>
      <c r="T125" s="116"/>
      <c r="U125" s="116"/>
      <c r="V125" s="116">
        <v>3914</v>
      </c>
      <c r="W125" s="116">
        <v>4025</v>
      </c>
      <c r="X125" s="116">
        <v>4268</v>
      </c>
      <c r="Y125" s="116">
        <v>4460</v>
      </c>
      <c r="Z125" s="116">
        <v>4571</v>
      </c>
      <c r="AB125" s="113" t="str">
        <f>TEXT(Z125,"###,###")</f>
        <v>4,571</v>
      </c>
      <c r="AD125" s="131">
        <f>Z125/$Z$7*100</f>
        <v>15.846767204021495</v>
      </c>
    </row>
    <row r="127" spans="19:32" x14ac:dyDescent="0.25">
      <c r="S127" s="105" t="s">
        <v>107</v>
      </c>
      <c r="T127" s="116"/>
      <c r="U127" s="116"/>
      <c r="V127" s="116">
        <v>13279</v>
      </c>
      <c r="W127" s="116">
        <v>13387</v>
      </c>
      <c r="X127" s="116">
        <v>13833</v>
      </c>
      <c r="Y127" s="116">
        <v>14108</v>
      </c>
      <c r="Z127" s="116">
        <v>14518</v>
      </c>
      <c r="AB127" s="113" t="str">
        <f>TEXT(Z127,"###,###")</f>
        <v>14,518</v>
      </c>
      <c r="AD127" s="131">
        <f>Z127/$Z$7*100</f>
        <v>50.331079909863064</v>
      </c>
    </row>
    <row r="128" spans="19:32" x14ac:dyDescent="0.25">
      <c r="S128" s="105" t="s">
        <v>108</v>
      </c>
      <c r="T128" s="116"/>
      <c r="U128" s="116"/>
      <c r="V128" s="116">
        <v>13056</v>
      </c>
      <c r="W128" s="116">
        <v>13282</v>
      </c>
      <c r="X128" s="116">
        <v>13623</v>
      </c>
      <c r="Y128" s="116">
        <v>14064</v>
      </c>
      <c r="Z128" s="116">
        <v>14328</v>
      </c>
      <c r="AB128" s="113" t="str">
        <f>TEXT(Z128,"###,###")</f>
        <v>14,328</v>
      </c>
      <c r="AD128" s="131">
        <f>Z128/$Z$7*100</f>
        <v>49.672386895475817</v>
      </c>
    </row>
    <row r="130" spans="19:20" x14ac:dyDescent="0.25">
      <c r="S130" s="105" t="s">
        <v>267</v>
      </c>
      <c r="T130" s="131">
        <v>84.139365574622985</v>
      </c>
    </row>
    <row r="131" spans="19:20" x14ac:dyDescent="0.25">
      <c r="S131" s="105" t="s">
        <v>268</v>
      </c>
      <c r="T131" s="131">
        <v>7.9875195007800315</v>
      </c>
    </row>
    <row r="132" spans="19:20" x14ac:dyDescent="0.25">
      <c r="S132" s="105" t="s">
        <v>269</v>
      </c>
      <c r="T132" s="131">
        <v>7.8592477032414632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AF5C44-6119-4DC0-A0BA-082E5BD20E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73E6F7-525F-4CCD-BD12-29A73F146A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2E04A6F-1584-4077-A4B9-A38C73E3F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1422AB-8BC7-4BB7-9FEA-65F57F5AC5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7299-5D55-49C0-BBD7-BDF27EA7C2A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121</v>
      </c>
      <c r="T1" s="103"/>
      <c r="U1" s="103"/>
      <c r="V1" s="103"/>
      <c r="W1" s="103"/>
      <c r="X1" s="103"/>
      <c r="Y1" s="104" t="s">
        <v>208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121</v>
      </c>
      <c r="Y3" s="109" t="s">
        <v>208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10.11 Ceduna,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2756</v>
      </c>
      <c r="W4" s="112">
        <v>2837</v>
      </c>
      <c r="X4" s="112">
        <v>3235</v>
      </c>
      <c r="Y4" s="112">
        <v>2946</v>
      </c>
      <c r="Z4" s="112">
        <v>3047</v>
      </c>
      <c r="AB4" s="113" t="str">
        <f>TEXT(Z4,"###,###")</f>
        <v>3,047</v>
      </c>
      <c r="AD4" s="114">
        <f>Z4/Y4-1</f>
        <v>3.4283774609640272E-2</v>
      </c>
      <c r="AF4" s="114">
        <f>Z4/V4-1</f>
        <v>0.10558780841799709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1413</v>
      </c>
      <c r="W5" s="112">
        <v>1492</v>
      </c>
      <c r="X5" s="112">
        <v>1713</v>
      </c>
      <c r="Y5" s="112">
        <v>1520</v>
      </c>
      <c r="Z5" s="112">
        <v>1611</v>
      </c>
      <c r="AB5" s="113" t="str">
        <f>TEXT(Z5,"###,###")</f>
        <v>1,611</v>
      </c>
      <c r="AD5" s="114">
        <f t="shared" ref="AD5:AD9" si="0">Z5/Y5-1</f>
        <v>5.9868421052631682E-2</v>
      </c>
      <c r="AF5" s="114">
        <f t="shared" ref="AF5:AF9" si="1">Z5/V5-1</f>
        <v>0.14012738853503182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1344</v>
      </c>
      <c r="W6" s="112">
        <v>1345</v>
      </c>
      <c r="X6" s="112">
        <v>1515</v>
      </c>
      <c r="Y6" s="112">
        <v>1420</v>
      </c>
      <c r="Z6" s="112">
        <v>1434</v>
      </c>
      <c r="AB6" s="113" t="str">
        <f>TEXT(Z6,"###,###")</f>
        <v>1,434</v>
      </c>
      <c r="AD6" s="114">
        <f t="shared" si="0"/>
        <v>9.8591549295774517E-3</v>
      </c>
      <c r="AF6" s="114">
        <f t="shared" si="1"/>
        <v>6.6964285714285809E-2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1819</v>
      </c>
      <c r="W7" s="112">
        <v>1867</v>
      </c>
      <c r="X7" s="112">
        <v>2167</v>
      </c>
      <c r="Y7" s="112">
        <v>1948</v>
      </c>
      <c r="Z7" s="112">
        <v>2141</v>
      </c>
      <c r="AB7" s="113" t="str">
        <f>TEXT(Z7,"###,###")</f>
        <v>2,141</v>
      </c>
      <c r="AD7" s="114">
        <f t="shared" si="0"/>
        <v>9.9075975359342872E-2</v>
      </c>
      <c r="AF7" s="114">
        <f t="shared" si="1"/>
        <v>0.17702034084661911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3,047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2,141</v>
      </c>
      <c r="P8" s="69"/>
      <c r="S8" s="111" t="s">
        <v>86</v>
      </c>
      <c r="T8" s="112"/>
      <c r="U8" s="112"/>
      <c r="V8" s="112">
        <v>33734.6</v>
      </c>
      <c r="W8" s="112">
        <v>35846.57</v>
      </c>
      <c r="X8" s="112">
        <v>33114</v>
      </c>
      <c r="Y8" s="112">
        <v>35555</v>
      </c>
      <c r="Z8" s="112">
        <v>35352.14</v>
      </c>
      <c r="AB8" s="113" t="str">
        <f>TEXT(Z8,"$###,###")</f>
        <v>$35,352</v>
      </c>
      <c r="AD8" s="114">
        <f t="shared" si="0"/>
        <v>-5.7055266488539313E-3</v>
      </c>
      <c r="AF8" s="114">
        <f t="shared" si="1"/>
        <v>4.7948990057685714E-2</v>
      </c>
    </row>
    <row r="9" spans="1:32" x14ac:dyDescent="0.25">
      <c r="A9" s="32" t="s">
        <v>15</v>
      </c>
      <c r="B9" s="73"/>
      <c r="C9" s="74"/>
      <c r="D9" s="75">
        <f>AD104</f>
        <v>69.904824417459793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52.638953759925265</v>
      </c>
      <c r="P9" s="76" t="s">
        <v>87</v>
      </c>
      <c r="S9" s="111" t="s">
        <v>7</v>
      </c>
      <c r="T9" s="112"/>
      <c r="U9" s="112"/>
      <c r="V9" s="112">
        <v>90448229</v>
      </c>
      <c r="W9" s="112">
        <v>97419130</v>
      </c>
      <c r="X9" s="112">
        <v>105306648</v>
      </c>
      <c r="Y9" s="112">
        <v>100488807</v>
      </c>
      <c r="Z9" s="112">
        <v>106976785</v>
      </c>
      <c r="AB9" s="113" t="str">
        <f>TEXT(Z9/1000000,"$#,###.0")&amp;" mil"</f>
        <v>$107.0 mil</v>
      </c>
      <c r="AD9" s="114">
        <f t="shared" si="0"/>
        <v>6.4564185740606961E-2</v>
      </c>
      <c r="AF9" s="114">
        <f t="shared" si="1"/>
        <v>0.18274051557162063</v>
      </c>
    </row>
    <row r="10" spans="1:32" x14ac:dyDescent="0.25">
      <c r="A10" s="32" t="s">
        <v>18</v>
      </c>
      <c r="B10" s="73"/>
      <c r="C10" s="74"/>
      <c r="D10" s="75">
        <f>AD105</f>
        <v>18.838201509681653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47.314339093881365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79.962634283045304</v>
      </c>
      <c r="P11" s="76" t="s">
        <v>87</v>
      </c>
      <c r="S11" s="111" t="s">
        <v>30</v>
      </c>
      <c r="T11" s="116"/>
      <c r="U11" s="116"/>
      <c r="V11" s="116">
        <v>2392</v>
      </c>
      <c r="W11" s="116">
        <v>2449</v>
      </c>
      <c r="X11" s="116">
        <v>2794</v>
      </c>
      <c r="Y11" s="116">
        <v>2519</v>
      </c>
      <c r="Z11" s="116">
        <v>2619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10.929472209248015</v>
      </c>
      <c r="P12" s="76" t="s">
        <v>87</v>
      </c>
      <c r="S12" s="111" t="s">
        <v>31</v>
      </c>
      <c r="T12" s="116"/>
      <c r="U12" s="116"/>
      <c r="V12" s="116">
        <v>363</v>
      </c>
      <c r="W12" s="116">
        <v>388</v>
      </c>
      <c r="X12" s="116">
        <v>440</v>
      </c>
      <c r="Y12" s="116">
        <v>426</v>
      </c>
      <c r="Z12" s="116">
        <v>429</v>
      </c>
    </row>
    <row r="13" spans="1:32" ht="15" customHeight="1" x14ac:dyDescent="0.25">
      <c r="A13" s="32" t="s">
        <v>20</v>
      </c>
      <c r="B13" s="74"/>
      <c r="C13" s="74"/>
      <c r="D13" s="75">
        <f>AD108</f>
        <v>16.081391532655072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8.9677720691265765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15.195274040039383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42.9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28.979323925172302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18.334892422825071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306</v>
      </c>
      <c r="Z15" s="116">
        <v>327</v>
      </c>
      <c r="AB15" s="121">
        <f t="shared" ref="AB15:AB34" si="2">IF(Z15="np",0,Z15/$Z$34)</f>
        <v>0.10745974367400592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28.126025598949788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81.665107577174936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70</v>
      </c>
      <c r="Z16" s="116">
        <v>82</v>
      </c>
      <c r="AB16" s="121">
        <f t="shared" si="2"/>
        <v>2.6947091685836345E-2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61</v>
      </c>
      <c r="Z17" s="116">
        <v>53</v>
      </c>
      <c r="AB17" s="121">
        <f t="shared" si="2"/>
        <v>1.7417022674991785E-2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</v>
      </c>
      <c r="Z18" s="116">
        <v>7</v>
      </c>
      <c r="AB18" s="121">
        <f t="shared" si="2"/>
        <v>2.3003614853762734E-3</v>
      </c>
    </row>
    <row r="19" spans="1:28" x14ac:dyDescent="0.25">
      <c r="A19" s="65" t="str">
        <f>$S$1&amp;" ("&amp;$V$2&amp;" to "&amp;$Z$2&amp;")"</f>
        <v>Ceduna (2015-16 to 2019-20)</v>
      </c>
      <c r="B19" s="65"/>
      <c r="C19" s="65"/>
      <c r="D19" s="65"/>
      <c r="E19" s="65"/>
      <c r="F19" s="65"/>
      <c r="G19" s="65" t="str">
        <f>$S$1&amp;" ("&amp;$V$2&amp;" to "&amp;$Z$2&amp;")"</f>
        <v>Ceduna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145</v>
      </c>
      <c r="Z19" s="116">
        <v>146</v>
      </c>
      <c r="AB19" s="121">
        <f t="shared" si="2"/>
        <v>4.7978968123562275E-2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40</v>
      </c>
      <c r="Z20" s="116">
        <v>35</v>
      </c>
      <c r="AB20" s="121">
        <f t="shared" si="2"/>
        <v>1.1501807426881366E-2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241</v>
      </c>
      <c r="Z21" s="116">
        <v>295</v>
      </c>
      <c r="AB21" s="121">
        <f t="shared" si="2"/>
        <v>9.6943805455142945E-2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202</v>
      </c>
      <c r="Z22" s="116">
        <v>168</v>
      </c>
      <c r="AB22" s="121">
        <f t="shared" si="2"/>
        <v>5.5208675649030564E-2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174</v>
      </c>
      <c r="Z23" s="116">
        <v>194</v>
      </c>
      <c r="AB23" s="121">
        <f t="shared" si="2"/>
        <v>6.3752875451856719E-2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</v>
      </c>
      <c r="Z24" s="116">
        <v>5</v>
      </c>
      <c r="AB24" s="121">
        <f t="shared" si="2"/>
        <v>1.6431153466973381E-3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34</v>
      </c>
      <c r="Z25" s="116">
        <v>45</v>
      </c>
      <c r="AB25" s="121">
        <f t="shared" si="2"/>
        <v>1.4788038120276044E-2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49</v>
      </c>
      <c r="Z26" s="116">
        <v>43</v>
      </c>
      <c r="AB26" s="121">
        <f t="shared" si="2"/>
        <v>1.4130791981597108E-2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64</v>
      </c>
      <c r="Z27" s="116">
        <v>56</v>
      </c>
      <c r="AB27" s="121">
        <f t="shared" si="2"/>
        <v>1.8402891883010187E-2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196</v>
      </c>
      <c r="Z28" s="116">
        <v>166</v>
      </c>
      <c r="AB28" s="121">
        <f t="shared" si="2"/>
        <v>5.4551429510351628E-2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235</v>
      </c>
      <c r="Z29" s="116">
        <v>183</v>
      </c>
      <c r="AB29" s="121">
        <f t="shared" si="2"/>
        <v>6.0138021689122578E-2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247</v>
      </c>
      <c r="Z30" s="116">
        <v>280</v>
      </c>
      <c r="AB30" s="121">
        <f t="shared" si="2"/>
        <v>9.2014459415050931E-2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450</v>
      </c>
      <c r="Z31" s="116">
        <v>506</v>
      </c>
      <c r="AB31" s="121">
        <f t="shared" si="2"/>
        <v>0.16628327308577062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32</v>
      </c>
      <c r="Z32" s="116">
        <v>19</v>
      </c>
      <c r="AB32" s="121">
        <f t="shared" si="2"/>
        <v>6.2438383174498848E-3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106</v>
      </c>
      <c r="Z33" s="116">
        <v>219</v>
      </c>
      <c r="AB33" s="121">
        <f t="shared" si="2"/>
        <v>7.1968452185343409E-2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2946</v>
      </c>
      <c r="Z34" s="124">
        <v>3043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1746</v>
      </c>
      <c r="AB37" s="136">
        <f>Z37/Z40*100</f>
        <v>81.665107577174936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392</v>
      </c>
      <c r="AB38" s="136">
        <f>Z38/Z40*100</f>
        <v>18.334892422825071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2138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0</v>
      </c>
      <c r="Y44" s="116">
        <v>0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39</v>
      </c>
      <c r="W45" s="116">
        <v>41</v>
      </c>
      <c r="X45" s="116">
        <v>45</v>
      </c>
      <c r="Y45" s="116">
        <v>40</v>
      </c>
      <c r="Z45" s="116">
        <v>30</v>
      </c>
    </row>
    <row r="46" spans="19:32" x14ac:dyDescent="0.25">
      <c r="S46" s="119" t="s">
        <v>39</v>
      </c>
      <c r="T46" s="119"/>
      <c r="U46" s="116"/>
      <c r="V46" s="116">
        <v>98</v>
      </c>
      <c r="W46" s="116">
        <v>116</v>
      </c>
      <c r="X46" s="116">
        <v>108</v>
      </c>
      <c r="Y46" s="116">
        <v>113</v>
      </c>
      <c r="Z46" s="116">
        <v>117</v>
      </c>
    </row>
    <row r="47" spans="19:32" x14ac:dyDescent="0.25">
      <c r="S47" s="119" t="s">
        <v>40</v>
      </c>
      <c r="T47" s="119"/>
      <c r="U47" s="116"/>
      <c r="V47" s="116">
        <v>175</v>
      </c>
      <c r="W47" s="116">
        <v>169</v>
      </c>
      <c r="X47" s="116">
        <v>151</v>
      </c>
      <c r="Y47" s="116">
        <v>164</v>
      </c>
      <c r="Z47" s="116">
        <v>132</v>
      </c>
    </row>
    <row r="48" spans="19:32" x14ac:dyDescent="0.25">
      <c r="S48" s="119" t="s">
        <v>41</v>
      </c>
      <c r="T48" s="119"/>
      <c r="U48" s="116"/>
      <c r="V48" s="116">
        <v>134</v>
      </c>
      <c r="W48" s="116">
        <v>159</v>
      </c>
      <c r="X48" s="116">
        <v>201</v>
      </c>
      <c r="Y48" s="116">
        <v>162</v>
      </c>
      <c r="Z48" s="116">
        <v>201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131</v>
      </c>
      <c r="W49" s="116">
        <v>133</v>
      </c>
      <c r="X49" s="116">
        <v>165</v>
      </c>
      <c r="Y49" s="116">
        <v>174</v>
      </c>
      <c r="Z49" s="116">
        <v>177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Ceduna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120</v>
      </c>
      <c r="W50" s="116">
        <v>129</v>
      </c>
      <c r="X50" s="116">
        <v>144</v>
      </c>
      <c r="Y50" s="116">
        <v>121</v>
      </c>
      <c r="Z50" s="116">
        <v>144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135</v>
      </c>
      <c r="W51" s="116">
        <v>130</v>
      </c>
      <c r="X51" s="116">
        <v>136</v>
      </c>
      <c r="Y51" s="116">
        <v>124</v>
      </c>
      <c r="Z51" s="116">
        <v>117</v>
      </c>
    </row>
    <row r="52" spans="1:26" ht="15" customHeight="1" x14ac:dyDescent="0.25">
      <c r="S52" s="119" t="s">
        <v>45</v>
      </c>
      <c r="T52" s="119"/>
      <c r="U52" s="116"/>
      <c r="V52" s="116">
        <v>142</v>
      </c>
      <c r="W52" s="116">
        <v>166</v>
      </c>
      <c r="X52" s="116">
        <v>202</v>
      </c>
      <c r="Y52" s="116">
        <v>156</v>
      </c>
      <c r="Z52" s="116">
        <v>173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97</v>
      </c>
      <c r="W53" s="116">
        <v>103</v>
      </c>
      <c r="X53" s="116">
        <v>115</v>
      </c>
      <c r="Y53" s="116">
        <v>117</v>
      </c>
      <c r="Z53" s="116">
        <v>134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121</v>
      </c>
      <c r="W54" s="116">
        <v>122</v>
      </c>
      <c r="X54" s="116">
        <v>145</v>
      </c>
      <c r="Y54" s="116">
        <v>128</v>
      </c>
      <c r="Z54" s="116">
        <v>126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106</v>
      </c>
      <c r="W55" s="116">
        <v>105</v>
      </c>
      <c r="X55" s="116">
        <v>119</v>
      </c>
      <c r="Y55" s="116">
        <v>107</v>
      </c>
      <c r="Z55" s="116">
        <v>102</v>
      </c>
    </row>
    <row r="56" spans="1:26" ht="15" customHeight="1" x14ac:dyDescent="0.25">
      <c r="S56" s="119" t="s">
        <v>49</v>
      </c>
      <c r="T56" s="119"/>
      <c r="U56" s="116"/>
      <c r="V56" s="116">
        <v>65</v>
      </c>
      <c r="W56" s="116">
        <v>65</v>
      </c>
      <c r="X56" s="116">
        <v>87</v>
      </c>
      <c r="Y56" s="116">
        <v>70</v>
      </c>
      <c r="Z56" s="116">
        <v>87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25</v>
      </c>
      <c r="W57" s="116">
        <v>30</v>
      </c>
      <c r="X57" s="116">
        <v>44</v>
      </c>
      <c r="Y57" s="116">
        <v>31</v>
      </c>
      <c r="Z57" s="116">
        <v>48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8</v>
      </c>
      <c r="W58" s="116">
        <v>14</v>
      </c>
      <c r="X58" s="116">
        <v>16</v>
      </c>
      <c r="Y58" s="116">
        <v>14</v>
      </c>
      <c r="Z58" s="116">
        <v>18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</v>
      </c>
      <c r="X59" s="116">
        <v>6</v>
      </c>
      <c r="Y59" s="116">
        <v>7</v>
      </c>
      <c r="Z59" s="116">
        <v>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4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1409</v>
      </c>
      <c r="W61" s="116">
        <v>1492</v>
      </c>
      <c r="X61" s="116">
        <v>1715</v>
      </c>
      <c r="Y61" s="116">
        <v>1523</v>
      </c>
      <c r="Z61" s="116">
        <v>1613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4</v>
      </c>
      <c r="Y63" s="116">
        <v>0</v>
      </c>
      <c r="Z63" s="116">
        <v>7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45</v>
      </c>
      <c r="W64" s="116">
        <v>32</v>
      </c>
      <c r="X64" s="116">
        <v>51</v>
      </c>
      <c r="Y64" s="116">
        <v>50</v>
      </c>
      <c r="Z64" s="116">
        <v>44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Ceduna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81</v>
      </c>
      <c r="W65" s="116">
        <v>80</v>
      </c>
      <c r="X65" s="116">
        <v>102</v>
      </c>
      <c r="Y65" s="116">
        <v>126</v>
      </c>
      <c r="Z65" s="116">
        <v>106</v>
      </c>
    </row>
    <row r="66" spans="1:26" x14ac:dyDescent="0.25">
      <c r="S66" s="119" t="s">
        <v>40</v>
      </c>
      <c r="T66" s="119"/>
      <c r="U66" s="116"/>
      <c r="V66" s="116">
        <v>124</v>
      </c>
      <c r="W66" s="116">
        <v>105</v>
      </c>
      <c r="X66" s="116">
        <v>136</v>
      </c>
      <c r="Y66" s="116">
        <v>94</v>
      </c>
      <c r="Z66" s="116">
        <v>90</v>
      </c>
    </row>
    <row r="67" spans="1:26" x14ac:dyDescent="0.25">
      <c r="S67" s="119" t="s">
        <v>41</v>
      </c>
      <c r="T67" s="119"/>
      <c r="U67" s="116"/>
      <c r="V67" s="116">
        <v>157</v>
      </c>
      <c r="W67" s="116">
        <v>154</v>
      </c>
      <c r="X67" s="116">
        <v>168</v>
      </c>
      <c r="Y67" s="116">
        <v>164</v>
      </c>
      <c r="Z67" s="116">
        <v>167</v>
      </c>
    </row>
    <row r="68" spans="1:26" x14ac:dyDescent="0.25">
      <c r="S68" s="119" t="s">
        <v>42</v>
      </c>
      <c r="T68" s="119"/>
      <c r="U68" s="116"/>
      <c r="V68" s="116">
        <v>126</v>
      </c>
      <c r="W68" s="116">
        <v>156</v>
      </c>
      <c r="X68" s="116">
        <v>137</v>
      </c>
      <c r="Y68" s="116">
        <v>135</v>
      </c>
      <c r="Z68" s="116">
        <v>147</v>
      </c>
    </row>
    <row r="69" spans="1:26" x14ac:dyDescent="0.25">
      <c r="S69" s="119" t="s">
        <v>43</v>
      </c>
      <c r="T69" s="119"/>
      <c r="U69" s="116"/>
      <c r="V69" s="116">
        <v>126</v>
      </c>
      <c r="W69" s="116">
        <v>131</v>
      </c>
      <c r="X69" s="116">
        <v>141</v>
      </c>
      <c r="Y69" s="116">
        <v>143</v>
      </c>
      <c r="Z69" s="116">
        <v>129</v>
      </c>
    </row>
    <row r="70" spans="1:26" x14ac:dyDescent="0.25">
      <c r="S70" s="119" t="s">
        <v>44</v>
      </c>
      <c r="T70" s="119"/>
      <c r="U70" s="116"/>
      <c r="V70" s="116">
        <v>133</v>
      </c>
      <c r="W70" s="116">
        <v>115</v>
      </c>
      <c r="X70" s="116">
        <v>136</v>
      </c>
      <c r="Y70" s="116">
        <v>127</v>
      </c>
      <c r="Z70" s="116">
        <v>116</v>
      </c>
    </row>
    <row r="71" spans="1:26" x14ac:dyDescent="0.25">
      <c r="S71" s="119" t="s">
        <v>45</v>
      </c>
      <c r="T71" s="119"/>
      <c r="U71" s="116"/>
      <c r="V71" s="116">
        <v>159</v>
      </c>
      <c r="W71" s="116">
        <v>165</v>
      </c>
      <c r="X71" s="116">
        <v>153</v>
      </c>
      <c r="Y71" s="116">
        <v>150</v>
      </c>
      <c r="Z71" s="116">
        <v>150</v>
      </c>
    </row>
    <row r="72" spans="1:26" x14ac:dyDescent="0.25">
      <c r="S72" s="119" t="s">
        <v>46</v>
      </c>
      <c r="T72" s="119"/>
      <c r="U72" s="116"/>
      <c r="V72" s="116">
        <v>114</v>
      </c>
      <c r="W72" s="116">
        <v>125</v>
      </c>
      <c r="X72" s="116">
        <v>133</v>
      </c>
      <c r="Y72" s="116">
        <v>112</v>
      </c>
      <c r="Z72" s="116">
        <v>137</v>
      </c>
    </row>
    <row r="73" spans="1:26" x14ac:dyDescent="0.25">
      <c r="S73" s="119" t="s">
        <v>47</v>
      </c>
      <c r="T73" s="119"/>
      <c r="U73" s="116"/>
      <c r="V73" s="116">
        <v>122</v>
      </c>
      <c r="W73" s="116">
        <v>122</v>
      </c>
      <c r="X73" s="116">
        <v>162</v>
      </c>
      <c r="Y73" s="116">
        <v>131</v>
      </c>
      <c r="Z73" s="116">
        <v>133</v>
      </c>
    </row>
    <row r="74" spans="1:26" x14ac:dyDescent="0.25">
      <c r="S74" s="119" t="s">
        <v>48</v>
      </c>
      <c r="T74" s="119"/>
      <c r="U74" s="116"/>
      <c r="V74" s="116">
        <v>88</v>
      </c>
      <c r="W74" s="116">
        <v>83</v>
      </c>
      <c r="X74" s="116">
        <v>101</v>
      </c>
      <c r="Y74" s="116">
        <v>95</v>
      </c>
      <c r="Z74" s="116">
        <v>107</v>
      </c>
    </row>
    <row r="75" spans="1:26" x14ac:dyDescent="0.25">
      <c r="S75" s="119" t="s">
        <v>49</v>
      </c>
      <c r="T75" s="119"/>
      <c r="U75" s="116"/>
      <c r="V75" s="116">
        <v>44</v>
      </c>
      <c r="W75" s="116">
        <v>42</v>
      </c>
      <c r="X75" s="116">
        <v>58</v>
      </c>
      <c r="Y75" s="116">
        <v>54</v>
      </c>
      <c r="Z75" s="116">
        <v>58</v>
      </c>
    </row>
    <row r="76" spans="1:26" x14ac:dyDescent="0.25">
      <c r="S76" s="119" t="s">
        <v>50</v>
      </c>
      <c r="T76" s="119"/>
      <c r="U76" s="116"/>
      <c r="V76" s="116">
        <v>19</v>
      </c>
      <c r="W76" s="116">
        <v>22</v>
      </c>
      <c r="X76" s="116">
        <v>25</v>
      </c>
      <c r="Y76" s="116">
        <v>20</v>
      </c>
      <c r="Z76" s="116">
        <v>25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10</v>
      </c>
      <c r="Y77" s="116">
        <v>13</v>
      </c>
      <c r="Z77" s="116">
        <v>19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4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1344</v>
      </c>
      <c r="W80" s="116">
        <v>1345</v>
      </c>
      <c r="X80" s="116">
        <v>1519</v>
      </c>
      <c r="Y80" s="116">
        <v>1420</v>
      </c>
      <c r="Z80" s="116">
        <v>1434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Ceduna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107</v>
      </c>
      <c r="W83" s="116">
        <v>108</v>
      </c>
      <c r="X83" s="116">
        <v>126</v>
      </c>
      <c r="Y83" s="116">
        <v>118</v>
      </c>
      <c r="Z83" s="116">
        <v>105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75</v>
      </c>
      <c r="W84" s="116">
        <v>83</v>
      </c>
      <c r="X84" s="116">
        <v>79</v>
      </c>
      <c r="Y84" s="116">
        <v>80</v>
      </c>
      <c r="Z84" s="116">
        <v>78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133</v>
      </c>
      <c r="W85" s="116">
        <v>139</v>
      </c>
      <c r="X85" s="116">
        <v>158</v>
      </c>
      <c r="Y85" s="116">
        <v>154</v>
      </c>
      <c r="Z85" s="116">
        <v>175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3,047</v>
      </c>
      <c r="D86" s="98">
        <f t="shared" ref="D86:D91" si="4">AD4</f>
        <v>3.4283774609640272E-2</v>
      </c>
      <c r="E86" s="99">
        <f t="shared" ref="E86:E91" si="5">AD4</f>
        <v>3.4283774609640272E-2</v>
      </c>
      <c r="F86" s="98">
        <f t="shared" ref="F86:F91" si="6">AF4</f>
        <v>0.10558780841799709</v>
      </c>
      <c r="G86" s="99">
        <f t="shared" ref="G86:G91" si="7">AF4</f>
        <v>0.10558780841799709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66</v>
      </c>
      <c r="W86" s="116">
        <v>73</v>
      </c>
      <c r="X86" s="116">
        <v>93</v>
      </c>
      <c r="Y86" s="116">
        <v>75</v>
      </c>
      <c r="Z86" s="116">
        <v>93</v>
      </c>
    </row>
    <row r="87" spans="1:30" ht="15" customHeight="1" x14ac:dyDescent="0.25">
      <c r="A87" s="100" t="s">
        <v>4</v>
      </c>
      <c r="B87" s="51"/>
      <c r="C87" s="101" t="str">
        <f t="shared" si="3"/>
        <v>1,611</v>
      </c>
      <c r="D87" s="98">
        <f t="shared" si="4"/>
        <v>5.9868421052631682E-2</v>
      </c>
      <c r="E87" s="99">
        <f t="shared" si="5"/>
        <v>5.9868421052631682E-2</v>
      </c>
      <c r="F87" s="98">
        <f t="shared" si="6"/>
        <v>0.14012738853503182</v>
      </c>
      <c r="G87" s="99">
        <f t="shared" si="7"/>
        <v>0.14012738853503182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23</v>
      </c>
      <c r="W87" s="116">
        <v>30</v>
      </c>
      <c r="X87" s="116">
        <v>26</v>
      </c>
      <c r="Y87" s="116">
        <v>30</v>
      </c>
      <c r="Z87" s="116">
        <v>33</v>
      </c>
    </row>
    <row r="88" spans="1:30" ht="15" customHeight="1" x14ac:dyDescent="0.25">
      <c r="A88" s="100" t="s">
        <v>5</v>
      </c>
      <c r="B88" s="51"/>
      <c r="C88" s="101" t="str">
        <f t="shared" si="3"/>
        <v>1,434</v>
      </c>
      <c r="D88" s="98">
        <f t="shared" si="4"/>
        <v>9.8591549295774517E-3</v>
      </c>
      <c r="E88" s="99">
        <f t="shared" si="5"/>
        <v>9.8591549295774517E-3</v>
      </c>
      <c r="F88" s="98">
        <f t="shared" si="6"/>
        <v>6.6964285714285809E-2</v>
      </c>
      <c r="G88" s="99">
        <f t="shared" si="7"/>
        <v>6.6964285714285809E-2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31</v>
      </c>
      <c r="W88" s="116">
        <v>32</v>
      </c>
      <c r="X88" s="116">
        <v>41</v>
      </c>
      <c r="Y88" s="116">
        <v>31</v>
      </c>
      <c r="Z88" s="116">
        <v>36</v>
      </c>
    </row>
    <row r="89" spans="1:30" ht="15" customHeight="1" x14ac:dyDescent="0.25">
      <c r="A89" s="51" t="s">
        <v>6</v>
      </c>
      <c r="B89" s="51"/>
      <c r="C89" s="101" t="str">
        <f t="shared" si="3"/>
        <v>2,141</v>
      </c>
      <c r="D89" s="98">
        <f t="shared" si="4"/>
        <v>9.9075975359342872E-2</v>
      </c>
      <c r="E89" s="99">
        <f t="shared" si="5"/>
        <v>9.9075975359342872E-2</v>
      </c>
      <c r="F89" s="98">
        <f t="shared" si="6"/>
        <v>0.17702034084661911</v>
      </c>
      <c r="G89" s="99">
        <f t="shared" si="7"/>
        <v>0.17702034084661911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113</v>
      </c>
      <c r="W89" s="116">
        <v>119</v>
      </c>
      <c r="X89" s="116">
        <v>138</v>
      </c>
      <c r="Y89" s="116">
        <v>130</v>
      </c>
      <c r="Z89" s="116">
        <v>134</v>
      </c>
    </row>
    <row r="90" spans="1:30" ht="15" customHeight="1" x14ac:dyDescent="0.25">
      <c r="A90" s="51" t="s">
        <v>100</v>
      </c>
      <c r="B90" s="51"/>
      <c r="C90" s="101" t="str">
        <f t="shared" si="3"/>
        <v>$35,352</v>
      </c>
      <c r="D90" s="98">
        <f t="shared" si="4"/>
        <v>-5.7055266488539313E-3</v>
      </c>
      <c r="E90" s="99">
        <f t="shared" si="5"/>
        <v>-5.7055266488539313E-3</v>
      </c>
      <c r="F90" s="98">
        <f t="shared" si="6"/>
        <v>4.7948990057685714E-2</v>
      </c>
      <c r="G90" s="99">
        <f t="shared" si="7"/>
        <v>4.7948990057685714E-2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179</v>
      </c>
      <c r="W90" s="116">
        <v>190</v>
      </c>
      <c r="X90" s="116">
        <v>199</v>
      </c>
      <c r="Y90" s="116">
        <v>171</v>
      </c>
      <c r="Z90" s="116">
        <v>190</v>
      </c>
    </row>
    <row r="91" spans="1:30" ht="15" customHeight="1" x14ac:dyDescent="0.25">
      <c r="A91" s="51" t="s">
        <v>7</v>
      </c>
      <c r="B91" s="51"/>
      <c r="C91" s="101" t="str">
        <f t="shared" si="3"/>
        <v>$107.0 mil</v>
      </c>
      <c r="D91" s="98">
        <f t="shared" si="4"/>
        <v>6.4564185740606961E-2</v>
      </c>
      <c r="E91" s="99">
        <f t="shared" si="5"/>
        <v>6.4564185740606961E-2</v>
      </c>
      <c r="F91" s="98">
        <f t="shared" si="6"/>
        <v>0.18274051557162063</v>
      </c>
      <c r="G91" s="99">
        <f t="shared" si="7"/>
        <v>0.18274051557162063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953</v>
      </c>
      <c r="W91" s="116">
        <v>987</v>
      </c>
      <c r="X91" s="116">
        <v>1154</v>
      </c>
      <c r="Y91" s="116">
        <v>1003</v>
      </c>
      <c r="Z91" s="116">
        <v>1123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62</v>
      </c>
      <c r="W93" s="116">
        <v>66</v>
      </c>
      <c r="X93" s="116">
        <v>75</v>
      </c>
      <c r="Y93" s="116">
        <v>79</v>
      </c>
      <c r="Z93" s="116">
        <v>78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132</v>
      </c>
      <c r="W94" s="116">
        <v>136</v>
      </c>
      <c r="X94" s="116">
        <v>144</v>
      </c>
      <c r="Y94" s="116">
        <v>124</v>
      </c>
      <c r="Z94" s="116">
        <v>153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24</v>
      </c>
      <c r="W95" s="116">
        <v>21</v>
      </c>
      <c r="X95" s="116">
        <v>17</v>
      </c>
      <c r="Y95" s="116">
        <v>19</v>
      </c>
      <c r="Z95" s="116">
        <v>22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203</v>
      </c>
      <c r="W96" s="116">
        <v>199</v>
      </c>
      <c r="X96" s="116">
        <v>236</v>
      </c>
      <c r="Y96" s="116">
        <v>251</v>
      </c>
      <c r="Z96" s="116">
        <v>247</v>
      </c>
    </row>
    <row r="97" spans="1:32" ht="15" customHeight="1" x14ac:dyDescent="0.25">
      <c r="S97" s="119" t="s">
        <v>191</v>
      </c>
      <c r="T97" s="119"/>
      <c r="U97" s="116"/>
      <c r="V97" s="116">
        <v>129</v>
      </c>
      <c r="W97" s="116">
        <v>146</v>
      </c>
      <c r="X97" s="116">
        <v>171</v>
      </c>
      <c r="Y97" s="116">
        <v>148</v>
      </c>
      <c r="Z97" s="116">
        <v>172</v>
      </c>
    </row>
    <row r="98" spans="1:32" ht="15" customHeight="1" x14ac:dyDescent="0.25">
      <c r="S98" s="119" t="s">
        <v>192</v>
      </c>
      <c r="T98" s="119"/>
      <c r="U98" s="116"/>
      <c r="V98" s="116">
        <v>90</v>
      </c>
      <c r="W98" s="116">
        <v>85</v>
      </c>
      <c r="X98" s="116">
        <v>87</v>
      </c>
      <c r="Y98" s="116">
        <v>95</v>
      </c>
      <c r="Z98" s="116">
        <v>84</v>
      </c>
    </row>
    <row r="99" spans="1:32" ht="15" customHeight="1" x14ac:dyDescent="0.25">
      <c r="S99" s="119" t="s">
        <v>193</v>
      </c>
      <c r="T99" s="119"/>
      <c r="U99" s="116"/>
      <c r="V99" s="116">
        <v>7</v>
      </c>
      <c r="W99" s="116">
        <v>8</v>
      </c>
      <c r="X99" s="116">
        <v>6</v>
      </c>
      <c r="Y99" s="116">
        <v>5</v>
      </c>
      <c r="Z99" s="116">
        <v>7</v>
      </c>
    </row>
    <row r="100" spans="1:32" ht="15" customHeight="1" x14ac:dyDescent="0.25">
      <c r="S100" s="119" t="s">
        <v>59</v>
      </c>
      <c r="T100" s="119"/>
      <c r="U100" s="116"/>
      <c r="V100" s="116">
        <v>75</v>
      </c>
      <c r="W100" s="116">
        <v>73</v>
      </c>
      <c r="X100" s="116">
        <v>76</v>
      </c>
      <c r="Y100" s="116">
        <v>66</v>
      </c>
      <c r="Z100" s="116">
        <v>72</v>
      </c>
    </row>
    <row r="101" spans="1:32" x14ac:dyDescent="0.25">
      <c r="A101" s="20"/>
      <c r="S101" s="122" t="s">
        <v>54</v>
      </c>
      <c r="T101" s="122"/>
      <c r="U101" s="116"/>
      <c r="V101" s="116">
        <v>864</v>
      </c>
      <c r="W101" s="116">
        <v>880</v>
      </c>
      <c r="X101" s="116">
        <v>1016</v>
      </c>
      <c r="Y101" s="116">
        <v>946</v>
      </c>
      <c r="Z101" s="116">
        <v>1011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1921</v>
      </c>
      <c r="W104" s="116">
        <v>2017</v>
      </c>
      <c r="X104" s="116">
        <v>2166</v>
      </c>
      <c r="Y104" s="116">
        <v>1948</v>
      </c>
      <c r="Z104" s="116">
        <v>2130</v>
      </c>
      <c r="AB104" s="113" t="str">
        <f>TEXT(Z104,"###,###")</f>
        <v>2,130</v>
      </c>
      <c r="AD104" s="134">
        <f>Z104/($Z$4)*100</f>
        <v>69.904824417459793</v>
      </c>
      <c r="AF104" s="113"/>
    </row>
    <row r="105" spans="1:32" x14ac:dyDescent="0.25">
      <c r="S105" s="119" t="s">
        <v>18</v>
      </c>
      <c r="T105" s="119"/>
      <c r="U105" s="116"/>
      <c r="V105" s="116">
        <v>519</v>
      </c>
      <c r="W105" s="116">
        <v>517</v>
      </c>
      <c r="X105" s="116">
        <v>612</v>
      </c>
      <c r="Y105" s="116">
        <v>560</v>
      </c>
      <c r="Z105" s="116">
        <v>574</v>
      </c>
      <c r="AB105" s="113" t="str">
        <f>TEXT(Z105,"###,###")</f>
        <v>574</v>
      </c>
      <c r="AD105" s="134">
        <f>Z105/($Z$4)*100</f>
        <v>18.838201509681653</v>
      </c>
      <c r="AF105" s="113"/>
    </row>
    <row r="106" spans="1:32" x14ac:dyDescent="0.25">
      <c r="S106" s="122" t="s">
        <v>54</v>
      </c>
      <c r="T106" s="122"/>
      <c r="U106" s="124"/>
      <c r="V106" s="124">
        <v>2440</v>
      </c>
      <c r="W106" s="124">
        <v>2534</v>
      </c>
      <c r="X106" s="124">
        <v>2778</v>
      </c>
      <c r="Y106" s="124">
        <v>2508</v>
      </c>
      <c r="Z106" s="124">
        <v>2704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397</v>
      </c>
      <c r="W108" s="116">
        <v>532</v>
      </c>
      <c r="X108" s="116">
        <v>516</v>
      </c>
      <c r="Y108" s="116">
        <v>419</v>
      </c>
      <c r="Z108" s="116">
        <v>490</v>
      </c>
      <c r="AB108" s="113" t="str">
        <f>TEXT(Z108,"###,###")</f>
        <v>490</v>
      </c>
      <c r="AD108" s="134">
        <f>Z108/($Z$4)*100</f>
        <v>16.081391532655072</v>
      </c>
      <c r="AF108" s="113"/>
    </row>
    <row r="109" spans="1:32" x14ac:dyDescent="0.25">
      <c r="S109" s="119" t="s">
        <v>21</v>
      </c>
      <c r="T109" s="119"/>
      <c r="U109" s="116"/>
      <c r="V109" s="116">
        <v>455</v>
      </c>
      <c r="W109" s="116">
        <v>419</v>
      </c>
      <c r="X109" s="116">
        <v>459</v>
      </c>
      <c r="Y109" s="116">
        <v>445</v>
      </c>
      <c r="Z109" s="116">
        <v>463</v>
      </c>
      <c r="AB109" s="113" t="str">
        <f>TEXT(Z109,"###,###")</f>
        <v>463</v>
      </c>
      <c r="AD109" s="134">
        <f>Z109/($Z$4)*100</f>
        <v>15.195274040039383</v>
      </c>
      <c r="AF109" s="113"/>
    </row>
    <row r="110" spans="1:32" x14ac:dyDescent="0.25">
      <c r="S110" s="119" t="s">
        <v>22</v>
      </c>
      <c r="T110" s="119"/>
      <c r="U110" s="116"/>
      <c r="V110" s="116">
        <v>798</v>
      </c>
      <c r="W110" s="116">
        <v>782</v>
      </c>
      <c r="X110" s="116">
        <v>991</v>
      </c>
      <c r="Y110" s="116">
        <v>761</v>
      </c>
      <c r="Z110" s="116">
        <v>883</v>
      </c>
      <c r="AB110" s="113" t="str">
        <f>TEXT(Z110,"###,###")</f>
        <v>883</v>
      </c>
      <c r="AD110" s="134">
        <f>Z110/($Z$4)*100</f>
        <v>28.979323925172302</v>
      </c>
      <c r="AF110" s="113"/>
    </row>
    <row r="111" spans="1:32" x14ac:dyDescent="0.25">
      <c r="S111" s="119" t="s">
        <v>23</v>
      </c>
      <c r="T111" s="119"/>
      <c r="U111" s="116"/>
      <c r="V111" s="116">
        <v>799</v>
      </c>
      <c r="W111" s="116">
        <v>801</v>
      </c>
      <c r="X111" s="116">
        <v>814</v>
      </c>
      <c r="Y111" s="116">
        <v>872</v>
      </c>
      <c r="Z111" s="116">
        <v>857</v>
      </c>
      <c r="AB111" s="113" t="str">
        <f>TEXT(Z111,"###,###")</f>
        <v>857</v>
      </c>
      <c r="AD111" s="134">
        <f>Z111/($Z$4)*100</f>
        <v>28.126025598949788</v>
      </c>
      <c r="AF111" s="113"/>
    </row>
    <row r="112" spans="1:32" x14ac:dyDescent="0.25">
      <c r="S112" s="122" t="s">
        <v>54</v>
      </c>
      <c r="T112" s="122"/>
      <c r="U112" s="116"/>
      <c r="V112" s="116">
        <v>2756</v>
      </c>
      <c r="W112" s="116">
        <v>2837</v>
      </c>
      <c r="X112" s="116">
        <v>3234</v>
      </c>
      <c r="Y112" s="116">
        <v>2946</v>
      </c>
      <c r="Z112" s="116">
        <v>3046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38.75</v>
      </c>
      <c r="W118" s="135">
        <v>41.83</v>
      </c>
      <c r="X118" s="135">
        <v>42.29</v>
      </c>
      <c r="Y118" s="135">
        <v>42.08</v>
      </c>
      <c r="Z118" s="135">
        <v>42.89</v>
      </c>
      <c r="AB118" s="113" t="str">
        <f>TEXT(Z118,"##.0")</f>
        <v>42.9</v>
      </c>
    </row>
    <row r="120" spans="19:32" x14ac:dyDescent="0.25">
      <c r="S120" s="105" t="s">
        <v>102</v>
      </c>
      <c r="T120" s="116"/>
      <c r="U120" s="116"/>
      <c r="V120" s="116">
        <v>1451</v>
      </c>
      <c r="W120" s="116">
        <v>1479</v>
      </c>
      <c r="X120" s="116">
        <v>1734</v>
      </c>
      <c r="Y120" s="116">
        <v>1522</v>
      </c>
      <c r="Z120" s="116">
        <v>1712</v>
      </c>
      <c r="AB120" s="113" t="str">
        <f>TEXT(Z120,"###,###")</f>
        <v>1,712</v>
      </c>
    </row>
    <row r="121" spans="19:32" x14ac:dyDescent="0.25">
      <c r="S121" s="105" t="s">
        <v>103</v>
      </c>
      <c r="T121" s="116"/>
      <c r="U121" s="116"/>
      <c r="V121" s="116">
        <v>181</v>
      </c>
      <c r="W121" s="116">
        <v>185</v>
      </c>
      <c r="X121" s="116">
        <v>232</v>
      </c>
      <c r="Y121" s="116">
        <v>202</v>
      </c>
      <c r="Z121" s="116">
        <v>234</v>
      </c>
      <c r="AB121" s="113" t="str">
        <f>TEXT(Z121,"###,###")</f>
        <v>234</v>
      </c>
    </row>
    <row r="122" spans="19:32" x14ac:dyDescent="0.25">
      <c r="S122" s="105" t="s">
        <v>104</v>
      </c>
      <c r="T122" s="116"/>
      <c r="U122" s="116"/>
      <c r="V122" s="116">
        <v>185</v>
      </c>
      <c r="W122" s="116">
        <v>203</v>
      </c>
      <c r="X122" s="116">
        <v>204</v>
      </c>
      <c r="Y122" s="116">
        <v>224</v>
      </c>
      <c r="Z122" s="116">
        <v>192</v>
      </c>
      <c r="AB122" s="113" t="str">
        <f>TEXT(Z122,"###,###")</f>
        <v>192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1636</v>
      </c>
      <c r="W124" s="116">
        <v>1682</v>
      </c>
      <c r="X124" s="116">
        <v>1938</v>
      </c>
      <c r="Y124" s="116">
        <v>1746</v>
      </c>
      <c r="Z124" s="116">
        <v>1904</v>
      </c>
      <c r="AB124" s="113" t="str">
        <f>TEXT(Z124,"###,###")</f>
        <v>1,904</v>
      </c>
      <c r="AD124" s="131">
        <f>Z124/$Z$7*100</f>
        <v>88.930406352171886</v>
      </c>
    </row>
    <row r="125" spans="19:32" x14ac:dyDescent="0.25">
      <c r="S125" s="105" t="s">
        <v>106</v>
      </c>
      <c r="T125" s="116"/>
      <c r="U125" s="116"/>
      <c r="V125" s="116">
        <v>366</v>
      </c>
      <c r="W125" s="116">
        <v>388</v>
      </c>
      <c r="X125" s="116">
        <v>436</v>
      </c>
      <c r="Y125" s="116">
        <v>426</v>
      </c>
      <c r="Z125" s="116">
        <v>426</v>
      </c>
      <c r="AB125" s="113" t="str">
        <f>TEXT(Z125,"###,###")</f>
        <v>426</v>
      </c>
      <c r="AD125" s="131">
        <f>Z125/$Z$7*100</f>
        <v>19.89724427837459</v>
      </c>
    </row>
    <row r="127" spans="19:32" x14ac:dyDescent="0.25">
      <c r="S127" s="105" t="s">
        <v>107</v>
      </c>
      <c r="T127" s="116"/>
      <c r="U127" s="116"/>
      <c r="V127" s="116">
        <v>950</v>
      </c>
      <c r="W127" s="116">
        <v>987</v>
      </c>
      <c r="X127" s="116">
        <v>1153</v>
      </c>
      <c r="Y127" s="116">
        <v>1005</v>
      </c>
      <c r="Z127" s="116">
        <v>1127</v>
      </c>
      <c r="AB127" s="113" t="str">
        <f>TEXT(Z127,"###,###")</f>
        <v>1,127</v>
      </c>
      <c r="AD127" s="131">
        <f>Z127/$Z$7*100</f>
        <v>52.638953759925265</v>
      </c>
    </row>
    <row r="128" spans="19:32" x14ac:dyDescent="0.25">
      <c r="S128" s="105" t="s">
        <v>108</v>
      </c>
      <c r="T128" s="116"/>
      <c r="U128" s="116"/>
      <c r="V128" s="116">
        <v>864</v>
      </c>
      <c r="W128" s="116">
        <v>880</v>
      </c>
      <c r="X128" s="116">
        <v>1018</v>
      </c>
      <c r="Y128" s="116">
        <v>946</v>
      </c>
      <c r="Z128" s="116">
        <v>1013</v>
      </c>
      <c r="AB128" s="113" t="str">
        <f>TEXT(Z128,"###,###")</f>
        <v>1,013</v>
      </c>
      <c r="AD128" s="131">
        <f>Z128/$Z$7*100</f>
        <v>47.314339093881365</v>
      </c>
    </row>
    <row r="130" spans="19:20" x14ac:dyDescent="0.25">
      <c r="S130" s="105" t="s">
        <v>267</v>
      </c>
      <c r="T130" s="131">
        <v>79.962634283045304</v>
      </c>
    </row>
    <row r="131" spans="19:20" x14ac:dyDescent="0.25">
      <c r="S131" s="105" t="s">
        <v>268</v>
      </c>
      <c r="T131" s="131">
        <v>10.929472209248015</v>
      </c>
    </row>
    <row r="132" spans="19:20" x14ac:dyDescent="0.25">
      <c r="S132" s="105" t="s">
        <v>269</v>
      </c>
      <c r="T132" s="131">
        <v>8.9677720691265765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A655271-2F67-4D33-AE9D-41952E0A24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B4E96FC-7B90-4493-8DA4-307789A7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2BF223-19CF-41BA-8C74-CD465BE9BF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86FBAB-8CF2-4C14-A84F-8FE594C7E6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C33EE-423A-49FF-9FCF-1F1AED76B8E3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122</v>
      </c>
      <c r="T1" s="103"/>
      <c r="U1" s="103"/>
      <c r="V1" s="103"/>
      <c r="W1" s="103"/>
      <c r="X1" s="103"/>
      <c r="Y1" s="104" t="s">
        <v>209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122</v>
      </c>
      <c r="Y3" s="109" t="s">
        <v>209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10.12 Charles Sturt,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81820</v>
      </c>
      <c r="W4" s="112">
        <v>85738</v>
      </c>
      <c r="X4" s="112">
        <v>89349</v>
      </c>
      <c r="Y4" s="112">
        <v>92067</v>
      </c>
      <c r="Z4" s="112">
        <v>93085</v>
      </c>
      <c r="AB4" s="113" t="str">
        <f>TEXT(Z4,"###,###")</f>
        <v>93,085</v>
      </c>
      <c r="AD4" s="114">
        <f>Z4/Y4-1</f>
        <v>1.1057164890786009E-2</v>
      </c>
      <c r="AF4" s="114">
        <f>Z4/V4-1</f>
        <v>0.13768027377169401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41380</v>
      </c>
      <c r="W5" s="112">
        <v>43444</v>
      </c>
      <c r="X5" s="112">
        <v>45329</v>
      </c>
      <c r="Y5" s="112">
        <v>46629</v>
      </c>
      <c r="Z5" s="112">
        <v>46789</v>
      </c>
      <c r="AB5" s="113" t="str">
        <f>TEXT(Z5,"###,###")</f>
        <v>46,789</v>
      </c>
      <c r="AD5" s="114">
        <f t="shared" ref="AD5:AD9" si="0">Z5/Y5-1</f>
        <v>3.4313410109587661E-3</v>
      </c>
      <c r="AF5" s="114">
        <f t="shared" ref="AF5:AF9" si="1">Z5/V5-1</f>
        <v>0.1307153214113097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40440</v>
      </c>
      <c r="W6" s="112">
        <v>42294</v>
      </c>
      <c r="X6" s="112">
        <v>44019</v>
      </c>
      <c r="Y6" s="112">
        <v>45434</v>
      </c>
      <c r="Z6" s="112">
        <v>46304</v>
      </c>
      <c r="AB6" s="113" t="str">
        <f>TEXT(Z6,"###,###")</f>
        <v>46,304</v>
      </c>
      <c r="AD6" s="114">
        <f t="shared" si="0"/>
        <v>1.9148655192146924E-2</v>
      </c>
      <c r="AF6" s="114">
        <f t="shared" si="1"/>
        <v>0.14500494559841748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60428</v>
      </c>
      <c r="W7" s="112">
        <v>62033</v>
      </c>
      <c r="X7" s="112">
        <v>63764</v>
      </c>
      <c r="Y7" s="112">
        <v>65430</v>
      </c>
      <c r="Z7" s="112">
        <v>66834</v>
      </c>
      <c r="AB7" s="113" t="str">
        <f>TEXT(Z7,"###,###")</f>
        <v>66,834</v>
      </c>
      <c r="AD7" s="114">
        <f t="shared" si="0"/>
        <v>2.1458046767537819E-2</v>
      </c>
      <c r="AF7" s="114">
        <f t="shared" si="1"/>
        <v>0.10601045872774217</v>
      </c>
    </row>
    <row r="8" spans="1:32" ht="17.25" customHeight="1" x14ac:dyDescent="0.25">
      <c r="A8" s="66" t="s">
        <v>13</v>
      </c>
      <c r="B8" s="67"/>
      <c r="C8" s="31"/>
      <c r="D8" s="68" t="str">
        <f>AB4</f>
        <v>93,085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66,834</v>
      </c>
      <c r="P8" s="69"/>
      <c r="S8" s="111" t="s">
        <v>86</v>
      </c>
      <c r="T8" s="112"/>
      <c r="U8" s="112"/>
      <c r="V8" s="112">
        <v>42918.32</v>
      </c>
      <c r="W8" s="112">
        <v>43354</v>
      </c>
      <c r="X8" s="112">
        <v>44937.01</v>
      </c>
      <c r="Y8" s="112">
        <v>46735.57</v>
      </c>
      <c r="Z8" s="112">
        <v>46727.98</v>
      </c>
      <c r="AB8" s="113" t="str">
        <f>TEXT(Z8,"$###,###")</f>
        <v>$46,728</v>
      </c>
      <c r="AD8" s="114">
        <f t="shared" si="0"/>
        <v>-1.6240306901138535E-4</v>
      </c>
      <c r="AF8" s="114">
        <f t="shared" si="1"/>
        <v>8.8765357078282703E-2</v>
      </c>
    </row>
    <row r="9" spans="1:32" x14ac:dyDescent="0.25">
      <c r="A9" s="32" t="s">
        <v>15</v>
      </c>
      <c r="B9" s="73"/>
      <c r="C9" s="74"/>
      <c r="D9" s="75">
        <f>AD104</f>
        <v>75.4783262609443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50.885776700481792</v>
      </c>
      <c r="P9" s="76" t="s">
        <v>87</v>
      </c>
      <c r="S9" s="111" t="s">
        <v>7</v>
      </c>
      <c r="T9" s="112"/>
      <c r="U9" s="112"/>
      <c r="V9" s="112">
        <v>3269854913</v>
      </c>
      <c r="W9" s="112">
        <v>3423509911</v>
      </c>
      <c r="X9" s="112">
        <v>3552698177</v>
      </c>
      <c r="Y9" s="112">
        <v>3750527672</v>
      </c>
      <c r="Z9" s="112">
        <v>3747970063</v>
      </c>
      <c r="AB9" s="113" t="str">
        <f>TEXT(Z9/1000000,"$#,###.0")&amp;" mil"</f>
        <v>$3,748.0 mil</v>
      </c>
      <c r="AD9" s="114">
        <f t="shared" si="0"/>
        <v>-6.8193311013120539E-4</v>
      </c>
      <c r="AF9" s="114">
        <f t="shared" si="1"/>
        <v>0.14621907170839665</v>
      </c>
    </row>
    <row r="10" spans="1:32" x14ac:dyDescent="0.25">
      <c r="A10" s="32" t="s">
        <v>18</v>
      </c>
      <c r="B10" s="73"/>
      <c r="C10" s="74"/>
      <c r="D10" s="75">
        <f>AD105</f>
        <v>18.19519793736907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49.118712032797681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85.712361971451656</v>
      </c>
      <c r="P11" s="76" t="s">
        <v>87</v>
      </c>
      <c r="S11" s="111" t="s">
        <v>30</v>
      </c>
      <c r="T11" s="116"/>
      <c r="U11" s="116"/>
      <c r="V11" s="116">
        <v>73574</v>
      </c>
      <c r="W11" s="116">
        <v>77268</v>
      </c>
      <c r="X11" s="116">
        <v>80560</v>
      </c>
      <c r="Y11" s="116">
        <v>82732</v>
      </c>
      <c r="Z11" s="116">
        <v>83536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6.893198072837178</v>
      </c>
      <c r="P12" s="76" t="s">
        <v>87</v>
      </c>
      <c r="S12" s="111" t="s">
        <v>31</v>
      </c>
      <c r="T12" s="116"/>
      <c r="U12" s="116"/>
      <c r="V12" s="116">
        <v>8249</v>
      </c>
      <c r="W12" s="116">
        <v>8470</v>
      </c>
      <c r="X12" s="116">
        <v>8788</v>
      </c>
      <c r="Y12" s="116">
        <v>9331</v>
      </c>
      <c r="Z12" s="116">
        <v>9547</v>
      </c>
    </row>
    <row r="13" spans="1:32" ht="15" customHeight="1" x14ac:dyDescent="0.25">
      <c r="A13" s="32" t="s">
        <v>20</v>
      </c>
      <c r="B13" s="74"/>
      <c r="C13" s="74"/>
      <c r="D13" s="75">
        <f>AD108</f>
        <v>13.255626577858944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7.3944399557111655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12.937637643014449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40.8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22.473008540581187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16.672152732060567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555</v>
      </c>
      <c r="Z15" s="116">
        <v>560</v>
      </c>
      <c r="AB15" s="121">
        <f t="shared" ref="AB15:AB34" si="2">IF(Z15="np",0,Z15/$Z$34)</f>
        <v>6.0156191253719479E-3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44.532416608476119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83.327847267939433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519</v>
      </c>
      <c r="Z16" s="116">
        <v>602</v>
      </c>
      <c r="AB16" s="121">
        <f t="shared" si="2"/>
        <v>6.4667905597748437E-3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5895</v>
      </c>
      <c r="Z17" s="116">
        <v>5785</v>
      </c>
      <c r="AB17" s="121">
        <f t="shared" si="2"/>
        <v>6.214349400049414E-2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718</v>
      </c>
      <c r="Z18" s="116">
        <v>560</v>
      </c>
      <c r="AB18" s="121">
        <f t="shared" si="2"/>
        <v>6.0156191253719479E-3</v>
      </c>
    </row>
    <row r="19" spans="1:28" x14ac:dyDescent="0.25">
      <c r="A19" s="65" t="str">
        <f>$S$1&amp;" ("&amp;$V$2&amp;" to "&amp;$Z$2&amp;")"</f>
        <v>Charles Sturt (2015-16 to 2019-20)</v>
      </c>
      <c r="B19" s="65"/>
      <c r="C19" s="65"/>
      <c r="D19" s="65"/>
      <c r="E19" s="65"/>
      <c r="F19" s="65"/>
      <c r="G19" s="65" t="str">
        <f>$S$1&amp;" ("&amp;$V$2&amp;" to "&amp;$Z$2&amp;")"</f>
        <v>Charles Sturt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5660</v>
      </c>
      <c r="Z19" s="116">
        <v>5704</v>
      </c>
      <c r="AB19" s="121">
        <f t="shared" si="2"/>
        <v>6.1273377662717128E-2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3446</v>
      </c>
      <c r="Z20" s="116">
        <v>3452</v>
      </c>
      <c r="AB20" s="121">
        <f t="shared" si="2"/>
        <v>3.7081995037114221E-2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8421</v>
      </c>
      <c r="Z21" s="116">
        <v>9081</v>
      </c>
      <c r="AB21" s="121">
        <f t="shared" si="2"/>
        <v>9.7549709424111897E-2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6864</v>
      </c>
      <c r="Z22" s="116">
        <v>6896</v>
      </c>
      <c r="AB22" s="121">
        <f t="shared" si="2"/>
        <v>7.4078052658151705E-2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3838</v>
      </c>
      <c r="Z23" s="116">
        <v>3929</v>
      </c>
      <c r="AB23" s="121">
        <f t="shared" si="2"/>
        <v>4.2206013470689967E-2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1354</v>
      </c>
      <c r="Z24" s="116">
        <v>1325</v>
      </c>
      <c r="AB24" s="121">
        <f t="shared" si="2"/>
        <v>1.4233384537710413E-2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3261</v>
      </c>
      <c r="Z25" s="116">
        <v>3512</v>
      </c>
      <c r="AB25" s="121">
        <f t="shared" si="2"/>
        <v>3.7726525657689788E-2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1588</v>
      </c>
      <c r="Z26" s="116">
        <v>1575</v>
      </c>
      <c r="AB26" s="121">
        <f t="shared" si="2"/>
        <v>1.6918928790108603E-2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6405</v>
      </c>
      <c r="Z27" s="116">
        <v>6660</v>
      </c>
      <c r="AB27" s="121">
        <f t="shared" si="2"/>
        <v>7.1542898883887804E-2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8232</v>
      </c>
      <c r="Z28" s="116">
        <v>8623</v>
      </c>
      <c r="AB28" s="121">
        <f t="shared" si="2"/>
        <v>9.2629792353718404E-2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6714</v>
      </c>
      <c r="Z29" s="116">
        <v>5896</v>
      </c>
      <c r="AB29" s="121">
        <f t="shared" si="2"/>
        <v>6.3335875648558942E-2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7620</v>
      </c>
      <c r="Z30" s="116">
        <v>8085</v>
      </c>
      <c r="AB30" s="121">
        <f t="shared" si="2"/>
        <v>8.6850501122557502E-2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11666</v>
      </c>
      <c r="Z31" s="116">
        <v>12205</v>
      </c>
      <c r="AB31" s="121">
        <f t="shared" si="2"/>
        <v>0.13110827040207967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2359</v>
      </c>
      <c r="Z32" s="116">
        <v>2215</v>
      </c>
      <c r="AB32" s="121">
        <f t="shared" si="2"/>
        <v>2.3793922076247972E-2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3483</v>
      </c>
      <c r="Z33" s="116">
        <v>3689</v>
      </c>
      <c r="AB33" s="121">
        <f t="shared" si="2"/>
        <v>3.9627890988387704E-2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92066</v>
      </c>
      <c r="Z34" s="124">
        <v>93091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55693</v>
      </c>
      <c r="AB37" s="136">
        <f>Z37/Z40*100</f>
        <v>83.327847267939433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11143</v>
      </c>
      <c r="AB38" s="136">
        <f>Z38/Z40*100</f>
        <v>16.672152732060567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66836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19</v>
      </c>
      <c r="W44" s="116">
        <v>29</v>
      </c>
      <c r="X44" s="116">
        <v>28</v>
      </c>
      <c r="Y44" s="116">
        <v>34</v>
      </c>
      <c r="Z44" s="116">
        <v>27</v>
      </c>
    </row>
    <row r="45" spans="19:32" x14ac:dyDescent="0.25">
      <c r="S45" s="119" t="s">
        <v>38</v>
      </c>
      <c r="T45" s="119"/>
      <c r="U45" s="116"/>
      <c r="V45" s="116">
        <v>608</v>
      </c>
      <c r="W45" s="116">
        <v>600</v>
      </c>
      <c r="X45" s="116">
        <v>599</v>
      </c>
      <c r="Y45" s="116">
        <v>614</v>
      </c>
      <c r="Z45" s="116">
        <v>682</v>
      </c>
    </row>
    <row r="46" spans="19:32" x14ac:dyDescent="0.25">
      <c r="S46" s="119" t="s">
        <v>39</v>
      </c>
      <c r="T46" s="119"/>
      <c r="U46" s="116"/>
      <c r="V46" s="116">
        <v>1943</v>
      </c>
      <c r="W46" s="116">
        <v>2155</v>
      </c>
      <c r="X46" s="116">
        <v>2266</v>
      </c>
      <c r="Y46" s="116">
        <v>2317</v>
      </c>
      <c r="Z46" s="116">
        <v>2207</v>
      </c>
    </row>
    <row r="47" spans="19:32" x14ac:dyDescent="0.25">
      <c r="S47" s="119" t="s">
        <v>40</v>
      </c>
      <c r="T47" s="119"/>
      <c r="U47" s="116"/>
      <c r="V47" s="116">
        <v>3970</v>
      </c>
      <c r="W47" s="116">
        <v>4217</v>
      </c>
      <c r="X47" s="116">
        <v>4449</v>
      </c>
      <c r="Y47" s="116">
        <v>4532</v>
      </c>
      <c r="Z47" s="116">
        <v>4340</v>
      </c>
    </row>
    <row r="48" spans="19:32" x14ac:dyDescent="0.25">
      <c r="S48" s="119" t="s">
        <v>41</v>
      </c>
      <c r="T48" s="119"/>
      <c r="U48" s="116"/>
      <c r="V48" s="116">
        <v>5615</v>
      </c>
      <c r="W48" s="116">
        <v>5794</v>
      </c>
      <c r="X48" s="116">
        <v>6092</v>
      </c>
      <c r="Y48" s="116">
        <v>6395</v>
      </c>
      <c r="Z48" s="116">
        <v>6625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5150</v>
      </c>
      <c r="W49" s="116">
        <v>5438</v>
      </c>
      <c r="X49" s="116">
        <v>5870</v>
      </c>
      <c r="Y49" s="116">
        <v>6022</v>
      </c>
      <c r="Z49" s="116">
        <v>6177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Charles Sturt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4304</v>
      </c>
      <c r="W50" s="116">
        <v>4693</v>
      </c>
      <c r="X50" s="116">
        <v>4888</v>
      </c>
      <c r="Y50" s="116">
        <v>5288</v>
      </c>
      <c r="Z50" s="116">
        <v>5353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4154</v>
      </c>
      <c r="W51" s="116">
        <v>4177</v>
      </c>
      <c r="X51" s="116">
        <v>4179</v>
      </c>
      <c r="Y51" s="116">
        <v>4311</v>
      </c>
      <c r="Z51" s="116">
        <v>4347</v>
      </c>
    </row>
    <row r="52" spans="1:26" ht="15" customHeight="1" x14ac:dyDescent="0.25">
      <c r="S52" s="119" t="s">
        <v>45</v>
      </c>
      <c r="T52" s="119"/>
      <c r="U52" s="116"/>
      <c r="V52" s="116">
        <v>4091</v>
      </c>
      <c r="W52" s="116">
        <v>4324</v>
      </c>
      <c r="X52" s="116">
        <v>4458</v>
      </c>
      <c r="Y52" s="116">
        <v>4397</v>
      </c>
      <c r="Z52" s="116">
        <v>4221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3885</v>
      </c>
      <c r="W53" s="116">
        <v>3976</v>
      </c>
      <c r="X53" s="116">
        <v>4131</v>
      </c>
      <c r="Y53" s="116">
        <v>4112</v>
      </c>
      <c r="Z53" s="116">
        <v>4100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3251</v>
      </c>
      <c r="W54" s="116">
        <v>3403</v>
      </c>
      <c r="X54" s="116">
        <v>3596</v>
      </c>
      <c r="Y54" s="116">
        <v>3673</v>
      </c>
      <c r="Z54" s="116">
        <v>3688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2259</v>
      </c>
      <c r="W55" s="116">
        <v>2354</v>
      </c>
      <c r="X55" s="116">
        <v>2507</v>
      </c>
      <c r="Y55" s="116">
        <v>2600</v>
      </c>
      <c r="Z55" s="116">
        <v>2673</v>
      </c>
    </row>
    <row r="56" spans="1:26" ht="15" customHeight="1" x14ac:dyDescent="0.25">
      <c r="S56" s="119" t="s">
        <v>49</v>
      </c>
      <c r="T56" s="119"/>
      <c r="U56" s="116"/>
      <c r="V56" s="116">
        <v>1262</v>
      </c>
      <c r="W56" s="116">
        <v>1282</v>
      </c>
      <c r="X56" s="116">
        <v>1274</v>
      </c>
      <c r="Y56" s="116">
        <v>1286</v>
      </c>
      <c r="Z56" s="116">
        <v>1321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474</v>
      </c>
      <c r="W57" s="116">
        <v>582</v>
      </c>
      <c r="X57" s="116">
        <v>602</v>
      </c>
      <c r="Y57" s="116">
        <v>645</v>
      </c>
      <c r="Z57" s="116">
        <v>618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218</v>
      </c>
      <c r="W58" s="116">
        <v>220</v>
      </c>
      <c r="X58" s="116">
        <v>207</v>
      </c>
      <c r="Y58" s="116">
        <v>199</v>
      </c>
      <c r="Z58" s="116">
        <v>225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108</v>
      </c>
      <c r="W59" s="116">
        <v>128</v>
      </c>
      <c r="X59" s="116">
        <v>123</v>
      </c>
      <c r="Y59" s="116">
        <v>131</v>
      </c>
      <c r="Z59" s="116">
        <v>132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70</v>
      </c>
      <c r="W60" s="116">
        <v>69</v>
      </c>
      <c r="X60" s="116">
        <v>71</v>
      </c>
      <c r="Y60" s="116">
        <v>79</v>
      </c>
      <c r="Z60" s="116">
        <v>63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41380</v>
      </c>
      <c r="W61" s="116">
        <v>43444</v>
      </c>
      <c r="X61" s="116">
        <v>45329</v>
      </c>
      <c r="Y61" s="116">
        <v>46634</v>
      </c>
      <c r="Z61" s="116">
        <v>46784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38</v>
      </c>
      <c r="W63" s="116">
        <v>26</v>
      </c>
      <c r="X63" s="116">
        <v>48</v>
      </c>
      <c r="Y63" s="116">
        <v>41</v>
      </c>
      <c r="Z63" s="116">
        <v>37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824</v>
      </c>
      <c r="W64" s="116">
        <v>837</v>
      </c>
      <c r="X64" s="116">
        <v>862</v>
      </c>
      <c r="Y64" s="116">
        <v>952</v>
      </c>
      <c r="Z64" s="116">
        <v>947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Charles Sturt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2422</v>
      </c>
      <c r="W65" s="116">
        <v>2506</v>
      </c>
      <c r="X65" s="116">
        <v>2471</v>
      </c>
      <c r="Y65" s="116">
        <v>2524</v>
      </c>
      <c r="Z65" s="116">
        <v>2488</v>
      </c>
    </row>
    <row r="66" spans="1:26" x14ac:dyDescent="0.25">
      <c r="S66" s="119" t="s">
        <v>40</v>
      </c>
      <c r="T66" s="119"/>
      <c r="U66" s="116"/>
      <c r="V66" s="116">
        <v>4222</v>
      </c>
      <c r="W66" s="116">
        <v>4583</v>
      </c>
      <c r="X66" s="116">
        <v>4803</v>
      </c>
      <c r="Y66" s="116">
        <v>4863</v>
      </c>
      <c r="Z66" s="116">
        <v>4889</v>
      </c>
    </row>
    <row r="67" spans="1:26" x14ac:dyDescent="0.25">
      <c r="S67" s="119" t="s">
        <v>41</v>
      </c>
      <c r="T67" s="119"/>
      <c r="U67" s="116"/>
      <c r="V67" s="116">
        <v>5242</v>
      </c>
      <c r="W67" s="116">
        <v>5606</v>
      </c>
      <c r="X67" s="116">
        <v>5728</v>
      </c>
      <c r="Y67" s="116">
        <v>6070</v>
      </c>
      <c r="Z67" s="116">
        <v>6291</v>
      </c>
    </row>
    <row r="68" spans="1:26" x14ac:dyDescent="0.25">
      <c r="S68" s="119" t="s">
        <v>42</v>
      </c>
      <c r="T68" s="119"/>
      <c r="U68" s="116"/>
      <c r="V68" s="116">
        <v>4710</v>
      </c>
      <c r="W68" s="116">
        <v>4854</v>
      </c>
      <c r="X68" s="116">
        <v>5279</v>
      </c>
      <c r="Y68" s="116">
        <v>5463</v>
      </c>
      <c r="Z68" s="116">
        <v>5695</v>
      </c>
    </row>
    <row r="69" spans="1:26" x14ac:dyDescent="0.25">
      <c r="S69" s="119" t="s">
        <v>43</v>
      </c>
      <c r="T69" s="119"/>
      <c r="U69" s="116"/>
      <c r="V69" s="116">
        <v>3804</v>
      </c>
      <c r="W69" s="116">
        <v>4047</v>
      </c>
      <c r="X69" s="116">
        <v>4391</v>
      </c>
      <c r="Y69" s="116">
        <v>4633</v>
      </c>
      <c r="Z69" s="116">
        <v>5010</v>
      </c>
    </row>
    <row r="70" spans="1:26" x14ac:dyDescent="0.25">
      <c r="S70" s="119" t="s">
        <v>44</v>
      </c>
      <c r="T70" s="119"/>
      <c r="U70" s="116"/>
      <c r="V70" s="116">
        <v>3839</v>
      </c>
      <c r="W70" s="116">
        <v>3957</v>
      </c>
      <c r="X70" s="116">
        <v>4009</v>
      </c>
      <c r="Y70" s="116">
        <v>4086</v>
      </c>
      <c r="Z70" s="116">
        <v>4050</v>
      </c>
    </row>
    <row r="71" spans="1:26" x14ac:dyDescent="0.25">
      <c r="S71" s="119" t="s">
        <v>45</v>
      </c>
      <c r="T71" s="119"/>
      <c r="U71" s="116"/>
      <c r="V71" s="116">
        <v>4231</v>
      </c>
      <c r="W71" s="116">
        <v>4354</v>
      </c>
      <c r="X71" s="116">
        <v>4467</v>
      </c>
      <c r="Y71" s="116">
        <v>4403</v>
      </c>
      <c r="Z71" s="116">
        <v>4270</v>
      </c>
    </row>
    <row r="72" spans="1:26" x14ac:dyDescent="0.25">
      <c r="S72" s="119" t="s">
        <v>46</v>
      </c>
      <c r="T72" s="119"/>
      <c r="U72" s="116"/>
      <c r="V72" s="116">
        <v>3889</v>
      </c>
      <c r="W72" s="116">
        <v>3989</v>
      </c>
      <c r="X72" s="116">
        <v>4095</v>
      </c>
      <c r="Y72" s="116">
        <v>4200</v>
      </c>
      <c r="Z72" s="116">
        <v>4314</v>
      </c>
    </row>
    <row r="73" spans="1:26" x14ac:dyDescent="0.25">
      <c r="S73" s="119" t="s">
        <v>47</v>
      </c>
      <c r="T73" s="119"/>
      <c r="U73" s="116"/>
      <c r="V73" s="116">
        <v>3377</v>
      </c>
      <c r="W73" s="116">
        <v>3475</v>
      </c>
      <c r="X73" s="116">
        <v>3645</v>
      </c>
      <c r="Y73" s="116">
        <v>3801</v>
      </c>
      <c r="Z73" s="116">
        <v>3759</v>
      </c>
    </row>
    <row r="74" spans="1:26" x14ac:dyDescent="0.25">
      <c r="S74" s="119" t="s">
        <v>48</v>
      </c>
      <c r="T74" s="119"/>
      <c r="U74" s="116"/>
      <c r="V74" s="116">
        <v>2206</v>
      </c>
      <c r="W74" s="116">
        <v>2329</v>
      </c>
      <c r="X74" s="116">
        <v>2407</v>
      </c>
      <c r="Y74" s="116">
        <v>2542</v>
      </c>
      <c r="Z74" s="116">
        <v>2637</v>
      </c>
    </row>
    <row r="75" spans="1:26" x14ac:dyDescent="0.25">
      <c r="S75" s="119" t="s">
        <v>49</v>
      </c>
      <c r="T75" s="119"/>
      <c r="U75" s="116"/>
      <c r="V75" s="116">
        <v>988</v>
      </c>
      <c r="W75" s="116">
        <v>1026</v>
      </c>
      <c r="X75" s="116">
        <v>1093</v>
      </c>
      <c r="Y75" s="116">
        <v>1125</v>
      </c>
      <c r="Z75" s="116">
        <v>1145</v>
      </c>
    </row>
    <row r="76" spans="1:26" x14ac:dyDescent="0.25">
      <c r="S76" s="119" t="s">
        <v>50</v>
      </c>
      <c r="T76" s="119"/>
      <c r="U76" s="116"/>
      <c r="V76" s="116">
        <v>297</v>
      </c>
      <c r="W76" s="116">
        <v>360</v>
      </c>
      <c r="X76" s="116">
        <v>368</v>
      </c>
      <c r="Y76" s="116">
        <v>413</v>
      </c>
      <c r="Z76" s="116">
        <v>454</v>
      </c>
    </row>
    <row r="77" spans="1:26" x14ac:dyDescent="0.25">
      <c r="S77" s="119" t="s">
        <v>51</v>
      </c>
      <c r="T77" s="119"/>
      <c r="U77" s="116"/>
      <c r="V77" s="116">
        <v>177</v>
      </c>
      <c r="W77" s="116">
        <v>164</v>
      </c>
      <c r="X77" s="116">
        <v>162</v>
      </c>
      <c r="Y77" s="116">
        <v>157</v>
      </c>
      <c r="Z77" s="116">
        <v>148</v>
      </c>
    </row>
    <row r="78" spans="1:26" x14ac:dyDescent="0.25">
      <c r="S78" s="119" t="s">
        <v>52</v>
      </c>
      <c r="T78" s="119"/>
      <c r="U78" s="116"/>
      <c r="V78" s="116">
        <v>86</v>
      </c>
      <c r="W78" s="116">
        <v>92</v>
      </c>
      <c r="X78" s="116">
        <v>92</v>
      </c>
      <c r="Y78" s="116">
        <v>91</v>
      </c>
      <c r="Z78" s="116">
        <v>93</v>
      </c>
    </row>
    <row r="79" spans="1:26" x14ac:dyDescent="0.25">
      <c r="S79" s="119" t="s">
        <v>53</v>
      </c>
      <c r="T79" s="119"/>
      <c r="U79" s="116"/>
      <c r="V79" s="116">
        <v>102</v>
      </c>
      <c r="W79" s="116">
        <v>88</v>
      </c>
      <c r="X79" s="116">
        <v>82</v>
      </c>
      <c r="Y79" s="116">
        <v>73</v>
      </c>
      <c r="Z79" s="116">
        <v>71</v>
      </c>
    </row>
    <row r="80" spans="1:26" x14ac:dyDescent="0.25">
      <c r="S80" s="122" t="s">
        <v>54</v>
      </c>
      <c r="T80" s="122"/>
      <c r="U80" s="116"/>
      <c r="V80" s="116">
        <v>40440</v>
      </c>
      <c r="W80" s="116">
        <v>42294</v>
      </c>
      <c r="X80" s="116">
        <v>44019</v>
      </c>
      <c r="Y80" s="116">
        <v>45437</v>
      </c>
      <c r="Z80" s="116">
        <v>46303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Charles Sturt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3581</v>
      </c>
      <c r="W83" s="116">
        <v>3786</v>
      </c>
      <c r="X83" s="116">
        <v>3975</v>
      </c>
      <c r="Y83" s="116">
        <v>4058</v>
      </c>
      <c r="Z83" s="116">
        <v>4187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4812</v>
      </c>
      <c r="W84" s="116">
        <v>5001</v>
      </c>
      <c r="X84" s="116">
        <v>5297</v>
      </c>
      <c r="Y84" s="116">
        <v>5570</v>
      </c>
      <c r="Z84" s="116">
        <v>5730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4658</v>
      </c>
      <c r="W85" s="116">
        <v>4734</v>
      </c>
      <c r="X85" s="116">
        <v>4977</v>
      </c>
      <c r="Y85" s="116">
        <v>5091</v>
      </c>
      <c r="Z85" s="116">
        <v>5224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93,085</v>
      </c>
      <c r="D86" s="98">
        <f t="shared" ref="D86:D91" si="4">AD4</f>
        <v>1.1057164890786009E-2</v>
      </c>
      <c r="E86" s="99">
        <f t="shared" ref="E86:E91" si="5">AD4</f>
        <v>1.1057164890786009E-2</v>
      </c>
      <c r="F86" s="98">
        <f t="shared" ref="F86:F91" si="6">AF4</f>
        <v>0.13768027377169401</v>
      </c>
      <c r="G86" s="99">
        <f t="shared" ref="G86:G91" si="7">AF4</f>
        <v>0.13768027377169401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2039</v>
      </c>
      <c r="W86" s="116">
        <v>2138</v>
      </c>
      <c r="X86" s="116">
        <v>2304</v>
      </c>
      <c r="Y86" s="116">
        <v>2444</v>
      </c>
      <c r="Z86" s="116">
        <v>2503</v>
      </c>
    </row>
    <row r="87" spans="1:30" ht="15" customHeight="1" x14ac:dyDescent="0.25">
      <c r="A87" s="100" t="s">
        <v>4</v>
      </c>
      <c r="B87" s="51"/>
      <c r="C87" s="101" t="str">
        <f t="shared" si="3"/>
        <v>46,789</v>
      </c>
      <c r="D87" s="98">
        <f t="shared" si="4"/>
        <v>3.4313410109587661E-3</v>
      </c>
      <c r="E87" s="99">
        <f t="shared" si="5"/>
        <v>3.4313410109587661E-3</v>
      </c>
      <c r="F87" s="98">
        <f t="shared" si="6"/>
        <v>0.1307153214113097</v>
      </c>
      <c r="G87" s="99">
        <f t="shared" si="7"/>
        <v>0.1307153214113097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1986</v>
      </c>
      <c r="W87" s="116">
        <v>2102</v>
      </c>
      <c r="X87" s="116">
        <v>2136</v>
      </c>
      <c r="Y87" s="116">
        <v>2208</v>
      </c>
      <c r="Z87" s="116">
        <v>2205</v>
      </c>
    </row>
    <row r="88" spans="1:30" ht="15" customHeight="1" x14ac:dyDescent="0.25">
      <c r="A88" s="100" t="s">
        <v>5</v>
      </c>
      <c r="B88" s="51"/>
      <c r="C88" s="101" t="str">
        <f t="shared" si="3"/>
        <v>46,304</v>
      </c>
      <c r="D88" s="98">
        <f t="shared" si="4"/>
        <v>1.9148655192146924E-2</v>
      </c>
      <c r="E88" s="99">
        <f t="shared" si="5"/>
        <v>1.9148655192146924E-2</v>
      </c>
      <c r="F88" s="98">
        <f t="shared" si="6"/>
        <v>0.14500494559841748</v>
      </c>
      <c r="G88" s="99">
        <f t="shared" si="7"/>
        <v>0.14500494559841748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1767</v>
      </c>
      <c r="W88" s="116">
        <v>1913</v>
      </c>
      <c r="X88" s="116">
        <v>2030</v>
      </c>
      <c r="Y88" s="116">
        <v>2045</v>
      </c>
      <c r="Z88" s="116">
        <v>2102</v>
      </c>
    </row>
    <row r="89" spans="1:30" ht="15" customHeight="1" x14ac:dyDescent="0.25">
      <c r="A89" s="51" t="s">
        <v>6</v>
      </c>
      <c r="B89" s="51"/>
      <c r="C89" s="101" t="str">
        <f t="shared" si="3"/>
        <v>66,834</v>
      </c>
      <c r="D89" s="98">
        <f t="shared" si="4"/>
        <v>2.1458046767537819E-2</v>
      </c>
      <c r="E89" s="99">
        <f t="shared" si="5"/>
        <v>2.1458046767537819E-2</v>
      </c>
      <c r="F89" s="98">
        <f t="shared" si="6"/>
        <v>0.10601045872774217</v>
      </c>
      <c r="G89" s="99">
        <f t="shared" si="7"/>
        <v>0.10601045872774217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2188</v>
      </c>
      <c r="W89" s="116">
        <v>2215</v>
      </c>
      <c r="X89" s="116">
        <v>2290</v>
      </c>
      <c r="Y89" s="116">
        <v>2399</v>
      </c>
      <c r="Z89" s="116">
        <v>2392</v>
      </c>
    </row>
    <row r="90" spans="1:30" ht="15" customHeight="1" x14ac:dyDescent="0.25">
      <c r="A90" s="51" t="s">
        <v>100</v>
      </c>
      <c r="B90" s="51"/>
      <c r="C90" s="101" t="str">
        <f t="shared" si="3"/>
        <v>$46,728</v>
      </c>
      <c r="D90" s="98">
        <f t="shared" si="4"/>
        <v>-1.6240306901138535E-4</v>
      </c>
      <c r="E90" s="99">
        <f t="shared" si="5"/>
        <v>-1.6240306901138535E-4</v>
      </c>
      <c r="F90" s="98">
        <f t="shared" si="6"/>
        <v>8.8765357078282703E-2</v>
      </c>
      <c r="G90" s="99">
        <f t="shared" si="7"/>
        <v>8.8765357078282703E-2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3087</v>
      </c>
      <c r="W90" s="116">
        <v>3273</v>
      </c>
      <c r="X90" s="116">
        <v>3462</v>
      </c>
      <c r="Y90" s="116">
        <v>3475</v>
      </c>
      <c r="Z90" s="116">
        <v>3441</v>
      </c>
    </row>
    <row r="91" spans="1:30" ht="15" customHeight="1" x14ac:dyDescent="0.25">
      <c r="A91" s="51" t="s">
        <v>7</v>
      </c>
      <c r="B91" s="51"/>
      <c r="C91" s="101" t="str">
        <f t="shared" si="3"/>
        <v>$3,748.0 mil</v>
      </c>
      <c r="D91" s="98">
        <f t="shared" si="4"/>
        <v>-6.8193311013120539E-4</v>
      </c>
      <c r="E91" s="99">
        <f t="shared" si="5"/>
        <v>-6.8193311013120539E-4</v>
      </c>
      <c r="F91" s="98">
        <f t="shared" si="6"/>
        <v>0.14621907170839665</v>
      </c>
      <c r="G91" s="99">
        <f t="shared" si="7"/>
        <v>0.14621907170839665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30937</v>
      </c>
      <c r="W91" s="116">
        <v>31695</v>
      </c>
      <c r="X91" s="116">
        <v>32578</v>
      </c>
      <c r="Y91" s="116">
        <v>33431</v>
      </c>
      <c r="Z91" s="116">
        <v>34006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2453</v>
      </c>
      <c r="W93" s="116">
        <v>2688</v>
      </c>
      <c r="X93" s="116">
        <v>2833</v>
      </c>
      <c r="Y93" s="116">
        <v>2951</v>
      </c>
      <c r="Z93" s="116">
        <v>3060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6334</v>
      </c>
      <c r="W94" s="116">
        <v>6632</v>
      </c>
      <c r="X94" s="116">
        <v>7020</v>
      </c>
      <c r="Y94" s="116">
        <v>7352</v>
      </c>
      <c r="Z94" s="116">
        <v>7745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858</v>
      </c>
      <c r="W95" s="116">
        <v>890</v>
      </c>
      <c r="X95" s="116">
        <v>944</v>
      </c>
      <c r="Y95" s="116">
        <v>997</v>
      </c>
      <c r="Z95" s="116">
        <v>1089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3791</v>
      </c>
      <c r="W96" s="116">
        <v>4127</v>
      </c>
      <c r="X96" s="116">
        <v>4433</v>
      </c>
      <c r="Y96" s="116">
        <v>4702</v>
      </c>
      <c r="Z96" s="116">
        <v>4884</v>
      </c>
    </row>
    <row r="97" spans="1:32" ht="15" customHeight="1" x14ac:dyDescent="0.25">
      <c r="S97" s="119" t="s">
        <v>191</v>
      </c>
      <c r="T97" s="119"/>
      <c r="U97" s="116"/>
      <c r="V97" s="116">
        <v>5810</v>
      </c>
      <c r="W97" s="116">
        <v>6242</v>
      </c>
      <c r="X97" s="116">
        <v>6218</v>
      </c>
      <c r="Y97" s="116">
        <v>6310</v>
      </c>
      <c r="Z97" s="116">
        <v>6206</v>
      </c>
    </row>
    <row r="98" spans="1:32" ht="15" customHeight="1" x14ac:dyDescent="0.25">
      <c r="S98" s="119" t="s">
        <v>192</v>
      </c>
      <c r="T98" s="119"/>
      <c r="U98" s="116"/>
      <c r="V98" s="116">
        <v>3105</v>
      </c>
      <c r="W98" s="116">
        <v>3201</v>
      </c>
      <c r="X98" s="116">
        <v>3382</v>
      </c>
      <c r="Y98" s="116">
        <v>3342</v>
      </c>
      <c r="Z98" s="116">
        <v>3390</v>
      </c>
    </row>
    <row r="99" spans="1:32" ht="15" customHeight="1" x14ac:dyDescent="0.25">
      <c r="S99" s="119" t="s">
        <v>193</v>
      </c>
      <c r="T99" s="119"/>
      <c r="U99" s="116"/>
      <c r="V99" s="116">
        <v>196</v>
      </c>
      <c r="W99" s="116">
        <v>223</v>
      </c>
      <c r="X99" s="116">
        <v>240</v>
      </c>
      <c r="Y99" s="116">
        <v>258</v>
      </c>
      <c r="Z99" s="116">
        <v>271</v>
      </c>
    </row>
    <row r="100" spans="1:32" ht="15" customHeight="1" x14ac:dyDescent="0.25">
      <c r="S100" s="119" t="s">
        <v>59</v>
      </c>
      <c r="T100" s="119"/>
      <c r="U100" s="116"/>
      <c r="V100" s="116">
        <v>1508</v>
      </c>
      <c r="W100" s="116">
        <v>1554</v>
      </c>
      <c r="X100" s="116">
        <v>1629</v>
      </c>
      <c r="Y100" s="116">
        <v>1729</v>
      </c>
      <c r="Z100" s="116">
        <v>1815</v>
      </c>
    </row>
    <row r="101" spans="1:32" x14ac:dyDescent="0.25">
      <c r="A101" s="20"/>
      <c r="S101" s="122" t="s">
        <v>54</v>
      </c>
      <c r="T101" s="122"/>
      <c r="U101" s="116"/>
      <c r="V101" s="116">
        <v>29491</v>
      </c>
      <c r="W101" s="116">
        <v>30338</v>
      </c>
      <c r="X101" s="116">
        <v>31185</v>
      </c>
      <c r="Y101" s="116">
        <v>32001</v>
      </c>
      <c r="Z101" s="116">
        <v>32826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58989</v>
      </c>
      <c r="W104" s="116">
        <v>63658</v>
      </c>
      <c r="X104" s="116">
        <v>65883</v>
      </c>
      <c r="Y104" s="116">
        <v>68149</v>
      </c>
      <c r="Z104" s="116">
        <v>70259</v>
      </c>
      <c r="AB104" s="113" t="str">
        <f>TEXT(Z104,"###,###")</f>
        <v>70,259</v>
      </c>
      <c r="AD104" s="134">
        <f>Z104/($Z$4)*100</f>
        <v>75.4783262609443</v>
      </c>
      <c r="AF104" s="113"/>
    </row>
    <row r="105" spans="1:32" x14ac:dyDescent="0.25">
      <c r="S105" s="119" t="s">
        <v>18</v>
      </c>
      <c r="T105" s="119"/>
      <c r="U105" s="116"/>
      <c r="V105" s="116">
        <v>15584</v>
      </c>
      <c r="W105" s="116">
        <v>16137</v>
      </c>
      <c r="X105" s="116">
        <v>16909</v>
      </c>
      <c r="Y105" s="116">
        <v>17375</v>
      </c>
      <c r="Z105" s="116">
        <v>16937</v>
      </c>
      <c r="AB105" s="113" t="str">
        <f>TEXT(Z105,"###,###")</f>
        <v>16,937</v>
      </c>
      <c r="AD105" s="134">
        <f>Z105/($Z$4)*100</f>
        <v>18.19519793736907</v>
      </c>
      <c r="AF105" s="113"/>
    </row>
    <row r="106" spans="1:32" x14ac:dyDescent="0.25">
      <c r="S106" s="122" t="s">
        <v>54</v>
      </c>
      <c r="T106" s="122"/>
      <c r="U106" s="124"/>
      <c r="V106" s="124">
        <v>74573</v>
      </c>
      <c r="W106" s="124">
        <v>79795</v>
      </c>
      <c r="X106" s="124">
        <v>82792</v>
      </c>
      <c r="Y106" s="124">
        <v>85524</v>
      </c>
      <c r="Z106" s="124">
        <v>87196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9674</v>
      </c>
      <c r="W108" s="116">
        <v>10859</v>
      </c>
      <c r="X108" s="116">
        <v>13163</v>
      </c>
      <c r="Y108" s="116">
        <v>11709</v>
      </c>
      <c r="Z108" s="116">
        <v>12339</v>
      </c>
      <c r="AB108" s="113" t="str">
        <f>TEXT(Z108,"###,###")</f>
        <v>12,339</v>
      </c>
      <c r="AD108" s="134">
        <f>Z108/($Z$4)*100</f>
        <v>13.255626577858944</v>
      </c>
      <c r="AF108" s="113"/>
    </row>
    <row r="109" spans="1:32" x14ac:dyDescent="0.25">
      <c r="S109" s="119" t="s">
        <v>21</v>
      </c>
      <c r="T109" s="119"/>
      <c r="U109" s="116"/>
      <c r="V109" s="116">
        <v>10399</v>
      </c>
      <c r="W109" s="116">
        <v>11937</v>
      </c>
      <c r="X109" s="116">
        <v>11848</v>
      </c>
      <c r="Y109" s="116">
        <v>11715</v>
      </c>
      <c r="Z109" s="116">
        <v>12043</v>
      </c>
      <c r="AB109" s="113" t="str">
        <f>TEXT(Z109,"###,###")</f>
        <v>12,043</v>
      </c>
      <c r="AD109" s="134">
        <f>Z109/($Z$4)*100</f>
        <v>12.937637643014449</v>
      </c>
      <c r="AF109" s="113"/>
    </row>
    <row r="110" spans="1:32" x14ac:dyDescent="0.25">
      <c r="S110" s="119" t="s">
        <v>22</v>
      </c>
      <c r="T110" s="119"/>
      <c r="U110" s="116"/>
      <c r="V110" s="116">
        <v>18331</v>
      </c>
      <c r="W110" s="116">
        <v>18988</v>
      </c>
      <c r="X110" s="116">
        <v>19366</v>
      </c>
      <c r="Y110" s="116">
        <v>21006</v>
      </c>
      <c r="Z110" s="116">
        <v>20919</v>
      </c>
      <c r="AB110" s="113" t="str">
        <f>TEXT(Z110,"###,###")</f>
        <v>20,919</v>
      </c>
      <c r="AD110" s="134">
        <f>Z110/($Z$4)*100</f>
        <v>22.473008540581187</v>
      </c>
      <c r="AF110" s="113"/>
    </row>
    <row r="111" spans="1:32" x14ac:dyDescent="0.25">
      <c r="S111" s="119" t="s">
        <v>23</v>
      </c>
      <c r="T111" s="119"/>
      <c r="U111" s="116"/>
      <c r="V111" s="116">
        <v>36170</v>
      </c>
      <c r="W111" s="116">
        <v>38011</v>
      </c>
      <c r="X111" s="116">
        <v>38415</v>
      </c>
      <c r="Y111" s="116">
        <v>41093</v>
      </c>
      <c r="Z111" s="116">
        <v>41453</v>
      </c>
      <c r="AB111" s="113" t="str">
        <f>TEXT(Z111,"###,###")</f>
        <v>41,453</v>
      </c>
      <c r="AD111" s="134">
        <f>Z111/($Z$4)*100</f>
        <v>44.532416608476119</v>
      </c>
      <c r="AF111" s="113"/>
    </row>
    <row r="112" spans="1:32" x14ac:dyDescent="0.25">
      <c r="S112" s="122" t="s">
        <v>54</v>
      </c>
      <c r="T112" s="122"/>
      <c r="U112" s="116"/>
      <c r="V112" s="116">
        <v>81820</v>
      </c>
      <c r="W112" s="116">
        <v>85738</v>
      </c>
      <c r="X112" s="116">
        <v>89349</v>
      </c>
      <c r="Y112" s="116">
        <v>92066</v>
      </c>
      <c r="Z112" s="116">
        <v>93090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38.909999999999997</v>
      </c>
      <c r="W118" s="135">
        <v>40.909999999999997</v>
      </c>
      <c r="X118" s="135">
        <v>40.909999999999997</v>
      </c>
      <c r="Y118" s="135">
        <v>40.79</v>
      </c>
      <c r="Z118" s="135">
        <v>40.82</v>
      </c>
      <c r="AB118" s="113" t="str">
        <f>TEXT(Z118,"##.0")</f>
        <v>40.8</v>
      </c>
    </row>
    <row r="120" spans="19:32" x14ac:dyDescent="0.25">
      <c r="S120" s="105" t="s">
        <v>102</v>
      </c>
      <c r="T120" s="116"/>
      <c r="U120" s="116"/>
      <c r="V120" s="116">
        <v>52182</v>
      </c>
      <c r="W120" s="116">
        <v>53563</v>
      </c>
      <c r="X120" s="116">
        <v>54975</v>
      </c>
      <c r="Y120" s="116">
        <v>56102</v>
      </c>
      <c r="Z120" s="116">
        <v>57285</v>
      </c>
      <c r="AB120" s="113" t="str">
        <f>TEXT(Z120,"###,###")</f>
        <v>57,285</v>
      </c>
    </row>
    <row r="121" spans="19:32" x14ac:dyDescent="0.25">
      <c r="S121" s="105" t="s">
        <v>103</v>
      </c>
      <c r="T121" s="116"/>
      <c r="U121" s="116"/>
      <c r="V121" s="116">
        <v>4319</v>
      </c>
      <c r="W121" s="116">
        <v>4348</v>
      </c>
      <c r="X121" s="116">
        <v>4340</v>
      </c>
      <c r="Y121" s="116">
        <v>4526</v>
      </c>
      <c r="Z121" s="116">
        <v>4607</v>
      </c>
      <c r="AB121" s="113" t="str">
        <f>TEXT(Z121,"###,###")</f>
        <v>4,607</v>
      </c>
    </row>
    <row r="122" spans="19:32" x14ac:dyDescent="0.25">
      <c r="S122" s="105" t="s">
        <v>104</v>
      </c>
      <c r="T122" s="116"/>
      <c r="U122" s="116"/>
      <c r="V122" s="116">
        <v>3929</v>
      </c>
      <c r="W122" s="116">
        <v>4122</v>
      </c>
      <c r="X122" s="116">
        <v>4447</v>
      </c>
      <c r="Y122" s="116">
        <v>4808</v>
      </c>
      <c r="Z122" s="116">
        <v>4942</v>
      </c>
      <c r="AB122" s="113" t="str">
        <f>TEXT(Z122,"###,###")</f>
        <v>4,942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56111</v>
      </c>
      <c r="W124" s="116">
        <v>57685</v>
      </c>
      <c r="X124" s="116">
        <v>59422</v>
      </c>
      <c r="Y124" s="116">
        <v>60910</v>
      </c>
      <c r="Z124" s="116">
        <v>62227</v>
      </c>
      <c r="AB124" s="113" t="str">
        <f>TEXT(Z124,"###,###")</f>
        <v>62,227</v>
      </c>
      <c r="AD124" s="131">
        <f>Z124/$Z$7*100</f>
        <v>93.10680192716282</v>
      </c>
    </row>
    <row r="125" spans="19:32" x14ac:dyDescent="0.25">
      <c r="S125" s="105" t="s">
        <v>106</v>
      </c>
      <c r="T125" s="116"/>
      <c r="U125" s="116"/>
      <c r="V125" s="116">
        <v>8248</v>
      </c>
      <c r="W125" s="116">
        <v>8470</v>
      </c>
      <c r="X125" s="116">
        <v>8787</v>
      </c>
      <c r="Y125" s="116">
        <v>9334</v>
      </c>
      <c r="Z125" s="116">
        <v>9549</v>
      </c>
      <c r="AB125" s="113" t="str">
        <f>TEXT(Z125,"###,###")</f>
        <v>9,549</v>
      </c>
      <c r="AD125" s="131">
        <f>Z125/$Z$7*100</f>
        <v>14.287638028548344</v>
      </c>
    </row>
    <row r="127" spans="19:32" x14ac:dyDescent="0.25">
      <c r="S127" s="105" t="s">
        <v>107</v>
      </c>
      <c r="T127" s="116"/>
      <c r="U127" s="116"/>
      <c r="V127" s="116">
        <v>30937</v>
      </c>
      <c r="W127" s="116">
        <v>31695</v>
      </c>
      <c r="X127" s="116">
        <v>32578</v>
      </c>
      <c r="Y127" s="116">
        <v>33428</v>
      </c>
      <c r="Z127" s="116">
        <v>34009</v>
      </c>
      <c r="AB127" s="113" t="str">
        <f>TEXT(Z127,"###,###")</f>
        <v>34,009</v>
      </c>
      <c r="AD127" s="131">
        <f>Z127/$Z$7*100</f>
        <v>50.885776700481792</v>
      </c>
    </row>
    <row r="128" spans="19:32" x14ac:dyDescent="0.25">
      <c r="S128" s="105" t="s">
        <v>108</v>
      </c>
      <c r="T128" s="116"/>
      <c r="U128" s="116"/>
      <c r="V128" s="116">
        <v>29491</v>
      </c>
      <c r="W128" s="116">
        <v>30338</v>
      </c>
      <c r="X128" s="116">
        <v>31185</v>
      </c>
      <c r="Y128" s="116">
        <v>32001</v>
      </c>
      <c r="Z128" s="116">
        <v>32828</v>
      </c>
      <c r="AB128" s="113" t="str">
        <f>TEXT(Z128,"###,###")</f>
        <v>32,828</v>
      </c>
      <c r="AD128" s="131">
        <f>Z128/$Z$7*100</f>
        <v>49.118712032797681</v>
      </c>
    </row>
    <row r="130" spans="19:20" x14ac:dyDescent="0.25">
      <c r="S130" s="105" t="s">
        <v>267</v>
      </c>
      <c r="T130" s="131">
        <v>85.712361971451656</v>
      </c>
    </row>
    <row r="131" spans="19:20" x14ac:dyDescent="0.25">
      <c r="S131" s="105" t="s">
        <v>268</v>
      </c>
      <c r="T131" s="131">
        <v>6.893198072837178</v>
      </c>
    </row>
    <row r="132" spans="19:20" x14ac:dyDescent="0.25">
      <c r="S132" s="105" t="s">
        <v>269</v>
      </c>
      <c r="T132" s="131">
        <v>7.3944399557111655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49DFAA-E767-452D-8069-C05A74378F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31D98F-D438-4D95-B7BE-9BF3ACA358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E578E-E7A1-4BA9-854D-24196BF41D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E2E87-AC16-464F-9751-FC85BB3B53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8E95-F31A-4D7F-B386-F013ADAF5414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123</v>
      </c>
      <c r="T1" s="103"/>
      <c r="U1" s="103"/>
      <c r="V1" s="103"/>
      <c r="W1" s="103"/>
      <c r="X1" s="103"/>
      <c r="Y1" s="104" t="s">
        <v>210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123</v>
      </c>
      <c r="Y3" s="109" t="s">
        <v>210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10.13 Clare and Gilbert Valleys,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5895</v>
      </c>
      <c r="W4" s="112">
        <v>6652</v>
      </c>
      <c r="X4" s="112">
        <v>7301</v>
      </c>
      <c r="Y4" s="112">
        <v>6789</v>
      </c>
      <c r="Z4" s="112">
        <v>7235</v>
      </c>
      <c r="AB4" s="113" t="str">
        <f>TEXT(Z4,"###,###")</f>
        <v>7,235</v>
      </c>
      <c r="AD4" s="114">
        <f>Z4/Y4-1</f>
        <v>6.5694505818235438E-2</v>
      </c>
      <c r="AF4" s="114">
        <f>Z4/V4-1</f>
        <v>0.22731128074639528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2988</v>
      </c>
      <c r="W5" s="112">
        <v>3370</v>
      </c>
      <c r="X5" s="112">
        <v>3721</v>
      </c>
      <c r="Y5" s="112">
        <v>3457</v>
      </c>
      <c r="Z5" s="112">
        <v>3675</v>
      </c>
      <c r="AB5" s="113" t="str">
        <f>TEXT(Z5,"###,###")</f>
        <v>3,675</v>
      </c>
      <c r="AD5" s="114">
        <f t="shared" ref="AD5:AD9" si="0">Z5/Y5-1</f>
        <v>6.3060457043679463E-2</v>
      </c>
      <c r="AF5" s="114">
        <f t="shared" ref="AF5:AF9" si="1">Z5/V5-1</f>
        <v>0.22991967871485941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2910</v>
      </c>
      <c r="W6" s="112">
        <v>3282</v>
      </c>
      <c r="X6" s="112">
        <v>3576</v>
      </c>
      <c r="Y6" s="112">
        <v>3323</v>
      </c>
      <c r="Z6" s="112">
        <v>3558</v>
      </c>
      <c r="AB6" s="113" t="str">
        <f>TEXT(Z6,"###,###")</f>
        <v>3,558</v>
      </c>
      <c r="AD6" s="114">
        <f t="shared" si="0"/>
        <v>7.0719229611796663E-2</v>
      </c>
      <c r="AF6" s="114">
        <f t="shared" si="1"/>
        <v>0.22268041237113412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4126</v>
      </c>
      <c r="W7" s="112">
        <v>4578</v>
      </c>
      <c r="X7" s="112">
        <v>5079</v>
      </c>
      <c r="Y7" s="112">
        <v>4822</v>
      </c>
      <c r="Z7" s="112">
        <v>5087</v>
      </c>
      <c r="AB7" s="113" t="str">
        <f>TEXT(Z7,"###,###")</f>
        <v>5,087</v>
      </c>
      <c r="AD7" s="114">
        <f t="shared" si="0"/>
        <v>5.4956449605972679E-2</v>
      </c>
      <c r="AF7" s="114">
        <f t="shared" si="1"/>
        <v>0.23291323315559875</v>
      </c>
    </row>
    <row r="8" spans="1:32" ht="17.25" customHeight="1" x14ac:dyDescent="0.25">
      <c r="A8" s="66" t="s">
        <v>13</v>
      </c>
      <c r="B8" s="67"/>
      <c r="C8" s="31"/>
      <c r="D8" s="68" t="str">
        <f>AB4</f>
        <v>7,235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5,087</v>
      </c>
      <c r="P8" s="69"/>
      <c r="S8" s="111" t="s">
        <v>86</v>
      </c>
      <c r="T8" s="112"/>
      <c r="U8" s="112"/>
      <c r="V8" s="112">
        <v>33690.22</v>
      </c>
      <c r="W8" s="112">
        <v>33739</v>
      </c>
      <c r="X8" s="112">
        <v>34168.06</v>
      </c>
      <c r="Y8" s="112">
        <v>37891.4</v>
      </c>
      <c r="Z8" s="112">
        <v>37001.129999999997</v>
      </c>
      <c r="AB8" s="113" t="str">
        <f>TEXT(Z8,"$###,###")</f>
        <v>$37,001</v>
      </c>
      <c r="AD8" s="114">
        <f t="shared" si="0"/>
        <v>-2.3495305003246258E-2</v>
      </c>
      <c r="AF8" s="114">
        <f t="shared" si="1"/>
        <v>9.8275107731561118E-2</v>
      </c>
    </row>
    <row r="9" spans="1:32" x14ac:dyDescent="0.25">
      <c r="A9" s="32" t="s">
        <v>15</v>
      </c>
      <c r="B9" s="73"/>
      <c r="C9" s="74"/>
      <c r="D9" s="75">
        <f>AD104</f>
        <v>68.762957843814789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51.64143896206015</v>
      </c>
      <c r="P9" s="76" t="s">
        <v>87</v>
      </c>
      <c r="S9" s="111" t="s">
        <v>7</v>
      </c>
      <c r="T9" s="112"/>
      <c r="U9" s="112"/>
      <c r="V9" s="112">
        <v>191163595</v>
      </c>
      <c r="W9" s="112">
        <v>214288195</v>
      </c>
      <c r="X9" s="112">
        <v>243807848</v>
      </c>
      <c r="Y9" s="112">
        <v>238846043</v>
      </c>
      <c r="Z9" s="112">
        <v>254552060</v>
      </c>
      <c r="AB9" s="113" t="str">
        <f>TEXT(Z9/1000000,"$#,###.0")&amp;" mil"</f>
        <v>$254.6 mil</v>
      </c>
      <c r="AD9" s="114">
        <f t="shared" si="0"/>
        <v>6.5757911677021275E-2</v>
      </c>
      <c r="AF9" s="114">
        <f t="shared" si="1"/>
        <v>0.33159276482533184</v>
      </c>
    </row>
    <row r="10" spans="1:32" x14ac:dyDescent="0.25">
      <c r="A10" s="32" t="s">
        <v>18</v>
      </c>
      <c r="B10" s="73"/>
      <c r="C10" s="74"/>
      <c r="D10" s="75">
        <f>AD105</f>
        <v>14.581893572909468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48.397876941222719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71.948103007666603</v>
      </c>
      <c r="P11" s="76" t="s">
        <v>87</v>
      </c>
      <c r="S11" s="111" t="s">
        <v>30</v>
      </c>
      <c r="T11" s="116"/>
      <c r="U11" s="116"/>
      <c r="V11" s="116">
        <v>4811</v>
      </c>
      <c r="W11" s="116">
        <v>5326</v>
      </c>
      <c r="X11" s="116">
        <v>5829</v>
      </c>
      <c r="Y11" s="116">
        <v>5483</v>
      </c>
      <c r="Z11" s="116">
        <v>5806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16.551995282091607</v>
      </c>
      <c r="P12" s="76" t="s">
        <v>87</v>
      </c>
      <c r="S12" s="111" t="s">
        <v>31</v>
      </c>
      <c r="T12" s="116"/>
      <c r="U12" s="116"/>
      <c r="V12" s="116">
        <v>1088</v>
      </c>
      <c r="W12" s="116">
        <v>1326</v>
      </c>
      <c r="X12" s="116">
        <v>1467</v>
      </c>
      <c r="Y12" s="116">
        <v>1303</v>
      </c>
      <c r="Z12" s="116">
        <v>1426</v>
      </c>
    </row>
    <row r="13" spans="1:32" ht="15" customHeight="1" x14ac:dyDescent="0.25">
      <c r="A13" s="32" t="s">
        <v>20</v>
      </c>
      <c r="B13" s="74"/>
      <c r="C13" s="74"/>
      <c r="D13" s="75">
        <f>AD108</f>
        <v>17.940566689702834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11.578533516807548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20.069108500345543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45.3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19.751209398756046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16.316099862394339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760</v>
      </c>
      <c r="Z15" s="116">
        <v>808</v>
      </c>
      <c r="AB15" s="121">
        <f t="shared" ref="AB15:AB34" si="2">IF(Z15="np",0,Z15/$Z$34)</f>
        <v>0.11175656984785616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25.321354526606772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83.683900137605661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95</v>
      </c>
      <c r="Z16" s="116">
        <v>125</v>
      </c>
      <c r="AB16" s="121">
        <f t="shared" si="2"/>
        <v>1.7289073305670817E-2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695</v>
      </c>
      <c r="Z17" s="116">
        <v>705</v>
      </c>
      <c r="AB17" s="121">
        <f t="shared" si="2"/>
        <v>9.7510373443983403E-2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56</v>
      </c>
      <c r="Z18" s="116">
        <v>34</v>
      </c>
      <c r="AB18" s="121">
        <f t="shared" si="2"/>
        <v>4.7026279391424617E-3</v>
      </c>
    </row>
    <row r="19" spans="1:28" x14ac:dyDescent="0.25">
      <c r="A19" s="65" t="str">
        <f>$S$1&amp;" ("&amp;$V$2&amp;" to "&amp;$Z$2&amp;")"</f>
        <v>Clare and Gilbert Valleys (2015-16 to 2019-20)</v>
      </c>
      <c r="B19" s="65"/>
      <c r="C19" s="65"/>
      <c r="D19" s="65"/>
      <c r="E19" s="65"/>
      <c r="F19" s="65"/>
      <c r="G19" s="65" t="str">
        <f>$S$1&amp;" ("&amp;$V$2&amp;" to "&amp;$Z$2&amp;")"</f>
        <v>Clare and Gilbert Valleys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355</v>
      </c>
      <c r="Z19" s="116">
        <v>426</v>
      </c>
      <c r="AB19" s="121">
        <f t="shared" si="2"/>
        <v>5.892116182572614E-2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175</v>
      </c>
      <c r="Z20" s="116">
        <v>195</v>
      </c>
      <c r="AB20" s="121">
        <f t="shared" si="2"/>
        <v>2.6970954356846474E-2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498</v>
      </c>
      <c r="Z21" s="116">
        <v>568</v>
      </c>
      <c r="AB21" s="121">
        <f t="shared" si="2"/>
        <v>7.8561549100968187E-2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363</v>
      </c>
      <c r="Z22" s="116">
        <v>379</v>
      </c>
      <c r="AB22" s="121">
        <f t="shared" si="2"/>
        <v>5.2420470262793915E-2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250</v>
      </c>
      <c r="Z23" s="116">
        <v>229</v>
      </c>
      <c r="AB23" s="121">
        <f t="shared" si="2"/>
        <v>3.1673582295988933E-2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18</v>
      </c>
      <c r="Z24" s="116">
        <v>20</v>
      </c>
      <c r="AB24" s="121">
        <f t="shared" si="2"/>
        <v>2.7662517289073307E-3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178</v>
      </c>
      <c r="Z25" s="116">
        <v>211</v>
      </c>
      <c r="AB25" s="121">
        <f t="shared" si="2"/>
        <v>2.9183955739972338E-2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117</v>
      </c>
      <c r="Z26" s="116">
        <v>122</v>
      </c>
      <c r="AB26" s="121">
        <f t="shared" si="2"/>
        <v>1.6874135546334715E-2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318</v>
      </c>
      <c r="Z27" s="116">
        <v>361</v>
      </c>
      <c r="AB27" s="121">
        <f t="shared" si="2"/>
        <v>4.993084370677732E-2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362</v>
      </c>
      <c r="Z28" s="116">
        <v>401</v>
      </c>
      <c r="AB28" s="121">
        <f t="shared" si="2"/>
        <v>5.5463347164591975E-2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289</v>
      </c>
      <c r="Z29" s="116">
        <v>230</v>
      </c>
      <c r="AB29" s="121">
        <f t="shared" si="2"/>
        <v>3.18118948824343E-2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494</v>
      </c>
      <c r="Z30" s="116">
        <v>556</v>
      </c>
      <c r="AB30" s="121">
        <f t="shared" si="2"/>
        <v>7.6901798063623794E-2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572</v>
      </c>
      <c r="Z31" s="116">
        <v>611</v>
      </c>
      <c r="AB31" s="121">
        <f t="shared" si="2"/>
        <v>8.4508990318118954E-2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62</v>
      </c>
      <c r="Z32" s="116">
        <v>55</v>
      </c>
      <c r="AB32" s="121">
        <f t="shared" si="2"/>
        <v>7.6071922544951589E-3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297</v>
      </c>
      <c r="Z33" s="116">
        <v>346</v>
      </c>
      <c r="AB33" s="121">
        <f t="shared" si="2"/>
        <v>4.7856154910096822E-2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6785</v>
      </c>
      <c r="Z34" s="124">
        <v>7230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4257</v>
      </c>
      <c r="AB37" s="136">
        <f>Z37/Z40*100</f>
        <v>83.683900137605661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830</v>
      </c>
      <c r="AB38" s="136">
        <f>Z38/Z40*100</f>
        <v>16.316099862394339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5087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</v>
      </c>
      <c r="W44" s="116">
        <v>0</v>
      </c>
      <c r="X44" s="116">
        <v>1</v>
      </c>
      <c r="Y44" s="116">
        <v>7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67</v>
      </c>
      <c r="W45" s="116">
        <v>85</v>
      </c>
      <c r="X45" s="116">
        <v>106</v>
      </c>
      <c r="Y45" s="116">
        <v>80</v>
      </c>
      <c r="Z45" s="116">
        <v>86</v>
      </c>
    </row>
    <row r="46" spans="19:32" x14ac:dyDescent="0.25">
      <c r="S46" s="119" t="s">
        <v>39</v>
      </c>
      <c r="T46" s="119"/>
      <c r="U46" s="116"/>
      <c r="V46" s="116">
        <v>204</v>
      </c>
      <c r="W46" s="116">
        <v>181</v>
      </c>
      <c r="X46" s="116">
        <v>244</v>
      </c>
      <c r="Y46" s="116">
        <v>231</v>
      </c>
      <c r="Z46" s="116">
        <v>230</v>
      </c>
    </row>
    <row r="47" spans="19:32" x14ac:dyDescent="0.25">
      <c r="S47" s="119" t="s">
        <v>40</v>
      </c>
      <c r="T47" s="119"/>
      <c r="U47" s="116"/>
      <c r="V47" s="116">
        <v>217</v>
      </c>
      <c r="W47" s="116">
        <v>263</v>
      </c>
      <c r="X47" s="116">
        <v>280</v>
      </c>
      <c r="Y47" s="116">
        <v>273</v>
      </c>
      <c r="Z47" s="116">
        <v>268</v>
      </c>
    </row>
    <row r="48" spans="19:32" x14ac:dyDescent="0.25">
      <c r="S48" s="119" t="s">
        <v>41</v>
      </c>
      <c r="T48" s="119"/>
      <c r="U48" s="116"/>
      <c r="V48" s="116">
        <v>362</v>
      </c>
      <c r="W48" s="116">
        <v>324</v>
      </c>
      <c r="X48" s="116">
        <v>344</v>
      </c>
      <c r="Y48" s="116">
        <v>306</v>
      </c>
      <c r="Z48" s="116">
        <v>350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273</v>
      </c>
      <c r="W49" s="116">
        <v>314</v>
      </c>
      <c r="X49" s="116">
        <v>340</v>
      </c>
      <c r="Y49" s="116">
        <v>336</v>
      </c>
      <c r="Z49" s="116">
        <v>343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Clare and Gilbert Valleys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198</v>
      </c>
      <c r="W50" s="116">
        <v>248</v>
      </c>
      <c r="X50" s="116">
        <v>259</v>
      </c>
      <c r="Y50" s="116">
        <v>276</v>
      </c>
      <c r="Z50" s="116">
        <v>307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214</v>
      </c>
      <c r="W51" s="116">
        <v>246</v>
      </c>
      <c r="X51" s="116">
        <v>232</v>
      </c>
      <c r="Y51" s="116">
        <v>217</v>
      </c>
      <c r="Z51" s="116">
        <v>244</v>
      </c>
    </row>
    <row r="52" spans="1:26" ht="15" customHeight="1" x14ac:dyDescent="0.25">
      <c r="S52" s="119" t="s">
        <v>45</v>
      </c>
      <c r="T52" s="119"/>
      <c r="U52" s="116"/>
      <c r="V52" s="116">
        <v>302</v>
      </c>
      <c r="W52" s="116">
        <v>310</v>
      </c>
      <c r="X52" s="116">
        <v>340</v>
      </c>
      <c r="Y52" s="116">
        <v>296</v>
      </c>
      <c r="Z52" s="116">
        <v>307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315</v>
      </c>
      <c r="W53" s="116">
        <v>371</v>
      </c>
      <c r="X53" s="116">
        <v>370</v>
      </c>
      <c r="Y53" s="116">
        <v>357</v>
      </c>
      <c r="Z53" s="116">
        <v>370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278</v>
      </c>
      <c r="W54" s="116">
        <v>334</v>
      </c>
      <c r="X54" s="116">
        <v>346</v>
      </c>
      <c r="Y54" s="116">
        <v>348</v>
      </c>
      <c r="Z54" s="116">
        <v>389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267</v>
      </c>
      <c r="W55" s="116">
        <v>321</v>
      </c>
      <c r="X55" s="116">
        <v>329</v>
      </c>
      <c r="Y55" s="116">
        <v>314</v>
      </c>
      <c r="Z55" s="116">
        <v>331</v>
      </c>
    </row>
    <row r="56" spans="1:26" ht="15" customHeight="1" x14ac:dyDescent="0.25">
      <c r="S56" s="119" t="s">
        <v>49</v>
      </c>
      <c r="T56" s="119"/>
      <c r="U56" s="116"/>
      <c r="V56" s="116">
        <v>152</v>
      </c>
      <c r="W56" s="116">
        <v>192</v>
      </c>
      <c r="X56" s="116">
        <v>220</v>
      </c>
      <c r="Y56" s="116">
        <v>210</v>
      </c>
      <c r="Z56" s="116">
        <v>228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73</v>
      </c>
      <c r="W57" s="116">
        <v>105</v>
      </c>
      <c r="X57" s="116">
        <v>120</v>
      </c>
      <c r="Y57" s="116">
        <v>111</v>
      </c>
      <c r="Z57" s="116">
        <v>115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35</v>
      </c>
      <c r="W58" s="116">
        <v>45</v>
      </c>
      <c r="X58" s="116">
        <v>56</v>
      </c>
      <c r="Y58" s="116">
        <v>49</v>
      </c>
      <c r="Z58" s="116">
        <v>52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9</v>
      </c>
      <c r="W59" s="116">
        <v>16</v>
      </c>
      <c r="X59" s="116">
        <v>18</v>
      </c>
      <c r="Y59" s="116">
        <v>22</v>
      </c>
      <c r="Z59" s="116">
        <v>35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8</v>
      </c>
      <c r="W60" s="116">
        <v>11</v>
      </c>
      <c r="X60" s="116">
        <v>22</v>
      </c>
      <c r="Y60" s="116">
        <v>15</v>
      </c>
      <c r="Z60" s="116">
        <v>13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2987</v>
      </c>
      <c r="W61" s="116">
        <v>3370</v>
      </c>
      <c r="X61" s="116">
        <v>3724</v>
      </c>
      <c r="Y61" s="116">
        <v>3460</v>
      </c>
      <c r="Z61" s="116">
        <v>3675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4</v>
      </c>
      <c r="X63" s="116">
        <v>7</v>
      </c>
      <c r="Y63" s="116">
        <v>7</v>
      </c>
      <c r="Z63" s="116">
        <v>12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75</v>
      </c>
      <c r="W64" s="116">
        <v>78</v>
      </c>
      <c r="X64" s="116">
        <v>82</v>
      </c>
      <c r="Y64" s="116">
        <v>73</v>
      </c>
      <c r="Z64" s="116">
        <v>81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Clare and Gilbert Valleys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168</v>
      </c>
      <c r="W65" s="116">
        <v>207</v>
      </c>
      <c r="X65" s="116">
        <v>217</v>
      </c>
      <c r="Y65" s="116">
        <v>205</v>
      </c>
      <c r="Z65" s="116">
        <v>210</v>
      </c>
    </row>
    <row r="66" spans="1:26" x14ac:dyDescent="0.25">
      <c r="S66" s="119" t="s">
        <v>40</v>
      </c>
      <c r="T66" s="119"/>
      <c r="U66" s="116"/>
      <c r="V66" s="116">
        <v>242</v>
      </c>
      <c r="W66" s="116">
        <v>232</v>
      </c>
      <c r="X66" s="116">
        <v>253</v>
      </c>
      <c r="Y66" s="116">
        <v>224</v>
      </c>
      <c r="Z66" s="116">
        <v>288</v>
      </c>
    </row>
    <row r="67" spans="1:26" x14ac:dyDescent="0.25">
      <c r="S67" s="119" t="s">
        <v>41</v>
      </c>
      <c r="T67" s="119"/>
      <c r="U67" s="116"/>
      <c r="V67" s="116">
        <v>277</v>
      </c>
      <c r="W67" s="116">
        <v>306</v>
      </c>
      <c r="X67" s="116">
        <v>299</v>
      </c>
      <c r="Y67" s="116">
        <v>296</v>
      </c>
      <c r="Z67" s="116">
        <v>290</v>
      </c>
    </row>
    <row r="68" spans="1:26" x14ac:dyDescent="0.25">
      <c r="S68" s="119" t="s">
        <v>42</v>
      </c>
      <c r="T68" s="119"/>
      <c r="U68" s="116"/>
      <c r="V68" s="116">
        <v>257</v>
      </c>
      <c r="W68" s="116">
        <v>283</v>
      </c>
      <c r="X68" s="116">
        <v>307</v>
      </c>
      <c r="Y68" s="116">
        <v>284</v>
      </c>
      <c r="Z68" s="116">
        <v>330</v>
      </c>
    </row>
    <row r="69" spans="1:26" x14ac:dyDescent="0.25">
      <c r="S69" s="119" t="s">
        <v>43</v>
      </c>
      <c r="T69" s="119"/>
      <c r="U69" s="116"/>
      <c r="V69" s="116">
        <v>229</v>
      </c>
      <c r="W69" s="116">
        <v>256</v>
      </c>
      <c r="X69" s="116">
        <v>287</v>
      </c>
      <c r="Y69" s="116">
        <v>280</v>
      </c>
      <c r="Z69" s="116">
        <v>321</v>
      </c>
    </row>
    <row r="70" spans="1:26" x14ac:dyDescent="0.25">
      <c r="S70" s="119" t="s">
        <v>44</v>
      </c>
      <c r="T70" s="119"/>
      <c r="U70" s="116"/>
      <c r="V70" s="116">
        <v>270</v>
      </c>
      <c r="W70" s="116">
        <v>302</v>
      </c>
      <c r="X70" s="116">
        <v>311</v>
      </c>
      <c r="Y70" s="116">
        <v>310</v>
      </c>
      <c r="Z70" s="116">
        <v>292</v>
      </c>
    </row>
    <row r="71" spans="1:26" x14ac:dyDescent="0.25">
      <c r="S71" s="119" t="s">
        <v>45</v>
      </c>
      <c r="T71" s="119"/>
      <c r="U71" s="116"/>
      <c r="V71" s="116">
        <v>322</v>
      </c>
      <c r="W71" s="116">
        <v>363</v>
      </c>
      <c r="X71" s="116">
        <v>384</v>
      </c>
      <c r="Y71" s="116">
        <v>344</v>
      </c>
      <c r="Z71" s="116">
        <v>358</v>
      </c>
    </row>
    <row r="72" spans="1:26" x14ac:dyDescent="0.25">
      <c r="S72" s="119" t="s">
        <v>46</v>
      </c>
      <c r="T72" s="119"/>
      <c r="U72" s="116"/>
      <c r="V72" s="116">
        <v>328</v>
      </c>
      <c r="W72" s="116">
        <v>328</v>
      </c>
      <c r="X72" s="116">
        <v>373</v>
      </c>
      <c r="Y72" s="116">
        <v>326</v>
      </c>
      <c r="Z72" s="116">
        <v>357</v>
      </c>
    </row>
    <row r="73" spans="1:26" x14ac:dyDescent="0.25">
      <c r="S73" s="119" t="s">
        <v>47</v>
      </c>
      <c r="T73" s="119"/>
      <c r="U73" s="116"/>
      <c r="V73" s="116">
        <v>302</v>
      </c>
      <c r="W73" s="116">
        <v>389</v>
      </c>
      <c r="X73" s="116">
        <v>413</v>
      </c>
      <c r="Y73" s="116">
        <v>366</v>
      </c>
      <c r="Z73" s="116">
        <v>378</v>
      </c>
    </row>
    <row r="74" spans="1:26" x14ac:dyDescent="0.25">
      <c r="S74" s="119" t="s">
        <v>48</v>
      </c>
      <c r="T74" s="119"/>
      <c r="U74" s="116"/>
      <c r="V74" s="116">
        <v>234</v>
      </c>
      <c r="W74" s="116">
        <v>263</v>
      </c>
      <c r="X74" s="116">
        <v>293</v>
      </c>
      <c r="Y74" s="116">
        <v>287</v>
      </c>
      <c r="Z74" s="116">
        <v>323</v>
      </c>
    </row>
    <row r="75" spans="1:26" x14ac:dyDescent="0.25">
      <c r="S75" s="119" t="s">
        <v>49</v>
      </c>
      <c r="T75" s="119"/>
      <c r="U75" s="116"/>
      <c r="V75" s="116">
        <v>121</v>
      </c>
      <c r="W75" s="116">
        <v>149</v>
      </c>
      <c r="X75" s="116">
        <v>173</v>
      </c>
      <c r="Y75" s="116">
        <v>178</v>
      </c>
      <c r="Z75" s="116">
        <v>170</v>
      </c>
    </row>
    <row r="76" spans="1:26" x14ac:dyDescent="0.25">
      <c r="S76" s="119" t="s">
        <v>50</v>
      </c>
      <c r="T76" s="119"/>
      <c r="U76" s="116"/>
      <c r="V76" s="116">
        <v>42</v>
      </c>
      <c r="W76" s="116">
        <v>61</v>
      </c>
      <c r="X76" s="116">
        <v>76</v>
      </c>
      <c r="Y76" s="116">
        <v>66</v>
      </c>
      <c r="Z76" s="116">
        <v>81</v>
      </c>
    </row>
    <row r="77" spans="1:26" x14ac:dyDescent="0.25">
      <c r="S77" s="119" t="s">
        <v>51</v>
      </c>
      <c r="T77" s="119"/>
      <c r="U77" s="116"/>
      <c r="V77" s="116">
        <v>28</v>
      </c>
      <c r="W77" s="116">
        <v>33</v>
      </c>
      <c r="X77" s="116">
        <v>41</v>
      </c>
      <c r="Y77" s="116">
        <v>28</v>
      </c>
      <c r="Z77" s="116">
        <v>35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15</v>
      </c>
      <c r="X78" s="116">
        <v>16</v>
      </c>
      <c r="Y78" s="116">
        <v>21</v>
      </c>
      <c r="Z78" s="116">
        <v>20</v>
      </c>
    </row>
    <row r="79" spans="1:26" x14ac:dyDescent="0.25">
      <c r="S79" s="119" t="s">
        <v>53</v>
      </c>
      <c r="T79" s="119"/>
      <c r="U79" s="116"/>
      <c r="V79" s="116">
        <v>15</v>
      </c>
      <c r="W79" s="116">
        <v>13</v>
      </c>
      <c r="X79" s="116">
        <v>15</v>
      </c>
      <c r="Y79" s="116">
        <v>16</v>
      </c>
      <c r="Z79" s="116">
        <v>15</v>
      </c>
    </row>
    <row r="80" spans="1:26" x14ac:dyDescent="0.25">
      <c r="S80" s="122" t="s">
        <v>54</v>
      </c>
      <c r="T80" s="122"/>
      <c r="U80" s="116"/>
      <c r="V80" s="116">
        <v>2905</v>
      </c>
      <c r="W80" s="116">
        <v>3282</v>
      </c>
      <c r="X80" s="116">
        <v>3575</v>
      </c>
      <c r="Y80" s="116">
        <v>3326</v>
      </c>
      <c r="Z80" s="116">
        <v>3558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Clare and Gilbert Valleys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187</v>
      </c>
      <c r="W83" s="116">
        <v>247</v>
      </c>
      <c r="X83" s="116">
        <v>257</v>
      </c>
      <c r="Y83" s="116">
        <v>256</v>
      </c>
      <c r="Z83" s="116">
        <v>268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190</v>
      </c>
      <c r="W84" s="116">
        <v>195</v>
      </c>
      <c r="X84" s="116">
        <v>209</v>
      </c>
      <c r="Y84" s="116">
        <v>225</v>
      </c>
      <c r="Z84" s="116">
        <v>215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309</v>
      </c>
      <c r="W85" s="116">
        <v>348</v>
      </c>
      <c r="X85" s="116">
        <v>404</v>
      </c>
      <c r="Y85" s="116">
        <v>383</v>
      </c>
      <c r="Z85" s="116">
        <v>402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7,235</v>
      </c>
      <c r="D86" s="98">
        <f t="shared" ref="D86:D91" si="4">AD4</f>
        <v>6.5694505818235438E-2</v>
      </c>
      <c r="E86" s="99">
        <f t="shared" ref="E86:E91" si="5">AD4</f>
        <v>6.5694505818235438E-2</v>
      </c>
      <c r="F86" s="98">
        <f t="shared" ref="F86:F91" si="6">AF4</f>
        <v>0.22731128074639528</v>
      </c>
      <c r="G86" s="99">
        <f t="shared" ref="G86:G91" si="7">AF4</f>
        <v>0.22731128074639528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56</v>
      </c>
      <c r="W86" s="116">
        <v>61</v>
      </c>
      <c r="X86" s="116">
        <v>68</v>
      </c>
      <c r="Y86" s="116">
        <v>76</v>
      </c>
      <c r="Z86" s="116">
        <v>75</v>
      </c>
    </row>
    <row r="87" spans="1:30" ht="15" customHeight="1" x14ac:dyDescent="0.25">
      <c r="A87" s="100" t="s">
        <v>4</v>
      </c>
      <c r="B87" s="51"/>
      <c r="C87" s="101" t="str">
        <f t="shared" si="3"/>
        <v>3,675</v>
      </c>
      <c r="D87" s="98">
        <f t="shared" si="4"/>
        <v>6.3060457043679463E-2</v>
      </c>
      <c r="E87" s="99">
        <f t="shared" si="5"/>
        <v>6.3060457043679463E-2</v>
      </c>
      <c r="F87" s="98">
        <f t="shared" si="6"/>
        <v>0.22991967871485941</v>
      </c>
      <c r="G87" s="99">
        <f t="shared" si="7"/>
        <v>0.22991967871485941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62</v>
      </c>
      <c r="W87" s="116">
        <v>65</v>
      </c>
      <c r="X87" s="116">
        <v>75</v>
      </c>
      <c r="Y87" s="116">
        <v>67</v>
      </c>
      <c r="Z87" s="116">
        <v>72</v>
      </c>
    </row>
    <row r="88" spans="1:30" ht="15" customHeight="1" x14ac:dyDescent="0.25">
      <c r="A88" s="100" t="s">
        <v>5</v>
      </c>
      <c r="B88" s="51"/>
      <c r="C88" s="101" t="str">
        <f t="shared" si="3"/>
        <v>3,558</v>
      </c>
      <c r="D88" s="98">
        <f t="shared" si="4"/>
        <v>7.0719229611796663E-2</v>
      </c>
      <c r="E88" s="99">
        <f t="shared" si="5"/>
        <v>7.0719229611796663E-2</v>
      </c>
      <c r="F88" s="98">
        <f t="shared" si="6"/>
        <v>0.22268041237113412</v>
      </c>
      <c r="G88" s="99">
        <f t="shared" si="7"/>
        <v>0.22268041237113412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103</v>
      </c>
      <c r="W88" s="116">
        <v>91</v>
      </c>
      <c r="X88" s="116">
        <v>97</v>
      </c>
      <c r="Y88" s="116">
        <v>110</v>
      </c>
      <c r="Z88" s="116">
        <v>116</v>
      </c>
    </row>
    <row r="89" spans="1:30" ht="15" customHeight="1" x14ac:dyDescent="0.25">
      <c r="A89" s="51" t="s">
        <v>6</v>
      </c>
      <c r="B89" s="51"/>
      <c r="C89" s="101" t="str">
        <f t="shared" si="3"/>
        <v>5,087</v>
      </c>
      <c r="D89" s="98">
        <f t="shared" si="4"/>
        <v>5.4956449605972679E-2</v>
      </c>
      <c r="E89" s="99">
        <f t="shared" si="5"/>
        <v>5.4956449605972679E-2</v>
      </c>
      <c r="F89" s="98">
        <f t="shared" si="6"/>
        <v>0.23291323315559875</v>
      </c>
      <c r="G89" s="99">
        <f t="shared" si="7"/>
        <v>0.23291323315559875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231</v>
      </c>
      <c r="W89" s="116">
        <v>246</v>
      </c>
      <c r="X89" s="116">
        <v>273</v>
      </c>
      <c r="Y89" s="116">
        <v>253</v>
      </c>
      <c r="Z89" s="116">
        <v>271</v>
      </c>
    </row>
    <row r="90" spans="1:30" ht="15" customHeight="1" x14ac:dyDescent="0.25">
      <c r="A90" s="51" t="s">
        <v>100</v>
      </c>
      <c r="B90" s="51"/>
      <c r="C90" s="101" t="str">
        <f t="shared" si="3"/>
        <v>$37,001</v>
      </c>
      <c r="D90" s="98">
        <f t="shared" si="4"/>
        <v>-2.3495305003246258E-2</v>
      </c>
      <c r="E90" s="99">
        <f t="shared" si="5"/>
        <v>-2.3495305003246258E-2</v>
      </c>
      <c r="F90" s="98">
        <f t="shared" si="6"/>
        <v>9.8275107731561118E-2</v>
      </c>
      <c r="G90" s="99">
        <f t="shared" si="7"/>
        <v>9.8275107731561118E-2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396</v>
      </c>
      <c r="W90" s="116">
        <v>440</v>
      </c>
      <c r="X90" s="116">
        <v>481</v>
      </c>
      <c r="Y90" s="116">
        <v>475</v>
      </c>
      <c r="Z90" s="116">
        <v>464</v>
      </c>
    </row>
    <row r="91" spans="1:30" ht="15" customHeight="1" x14ac:dyDescent="0.25">
      <c r="A91" s="51" t="s">
        <v>7</v>
      </c>
      <c r="B91" s="51"/>
      <c r="C91" s="101" t="str">
        <f t="shared" si="3"/>
        <v>$254.6 mil</v>
      </c>
      <c r="D91" s="98">
        <f t="shared" si="4"/>
        <v>6.5757911677021275E-2</v>
      </c>
      <c r="E91" s="99">
        <f t="shared" si="5"/>
        <v>6.5757911677021275E-2</v>
      </c>
      <c r="F91" s="98">
        <f t="shared" si="6"/>
        <v>0.33159276482533184</v>
      </c>
      <c r="G91" s="99">
        <f t="shared" si="7"/>
        <v>0.33159276482533184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2122</v>
      </c>
      <c r="W91" s="116">
        <v>2376</v>
      </c>
      <c r="X91" s="116">
        <v>2655</v>
      </c>
      <c r="Y91" s="116">
        <v>2516</v>
      </c>
      <c r="Z91" s="116">
        <v>2624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107</v>
      </c>
      <c r="W93" s="116">
        <v>133</v>
      </c>
      <c r="X93" s="116">
        <v>150</v>
      </c>
      <c r="Y93" s="116">
        <v>157</v>
      </c>
      <c r="Z93" s="116">
        <v>171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362</v>
      </c>
      <c r="W94" s="116">
        <v>393</v>
      </c>
      <c r="X94" s="116">
        <v>422</v>
      </c>
      <c r="Y94" s="116">
        <v>420</v>
      </c>
      <c r="Z94" s="116">
        <v>445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59</v>
      </c>
      <c r="W95" s="116">
        <v>68</v>
      </c>
      <c r="X95" s="116">
        <v>83</v>
      </c>
      <c r="Y95" s="116">
        <v>75</v>
      </c>
      <c r="Z95" s="116">
        <v>89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311</v>
      </c>
      <c r="W96" s="116">
        <v>339</v>
      </c>
      <c r="X96" s="116">
        <v>351</v>
      </c>
      <c r="Y96" s="116">
        <v>376</v>
      </c>
      <c r="Z96" s="116">
        <v>366</v>
      </c>
    </row>
    <row r="97" spans="1:32" ht="15" customHeight="1" x14ac:dyDescent="0.25">
      <c r="S97" s="119" t="s">
        <v>191</v>
      </c>
      <c r="T97" s="119"/>
      <c r="U97" s="116"/>
      <c r="V97" s="116">
        <v>293</v>
      </c>
      <c r="W97" s="116">
        <v>346</v>
      </c>
      <c r="X97" s="116">
        <v>360</v>
      </c>
      <c r="Y97" s="116">
        <v>337</v>
      </c>
      <c r="Z97" s="116">
        <v>352</v>
      </c>
    </row>
    <row r="98" spans="1:32" ht="15" customHeight="1" x14ac:dyDescent="0.25">
      <c r="S98" s="119" t="s">
        <v>192</v>
      </c>
      <c r="T98" s="119"/>
      <c r="U98" s="116"/>
      <c r="V98" s="116">
        <v>197</v>
      </c>
      <c r="W98" s="116">
        <v>214</v>
      </c>
      <c r="X98" s="116">
        <v>222</v>
      </c>
      <c r="Y98" s="116">
        <v>193</v>
      </c>
      <c r="Z98" s="116">
        <v>196</v>
      </c>
    </row>
    <row r="99" spans="1:32" ht="15" customHeight="1" x14ac:dyDescent="0.25">
      <c r="S99" s="119" t="s">
        <v>193</v>
      </c>
      <c r="T99" s="119"/>
      <c r="U99" s="116"/>
      <c r="V99" s="116">
        <v>19</v>
      </c>
      <c r="W99" s="116">
        <v>21</v>
      </c>
      <c r="X99" s="116">
        <v>23</v>
      </c>
      <c r="Y99" s="116">
        <v>24</v>
      </c>
      <c r="Z99" s="116">
        <v>37</v>
      </c>
    </row>
    <row r="100" spans="1:32" ht="15" customHeight="1" x14ac:dyDescent="0.25">
      <c r="S100" s="119" t="s">
        <v>59</v>
      </c>
      <c r="T100" s="119"/>
      <c r="U100" s="116"/>
      <c r="V100" s="116">
        <v>193</v>
      </c>
      <c r="W100" s="116">
        <v>200</v>
      </c>
      <c r="X100" s="116">
        <v>234</v>
      </c>
      <c r="Y100" s="116">
        <v>239</v>
      </c>
      <c r="Z100" s="116">
        <v>247</v>
      </c>
    </row>
    <row r="101" spans="1:32" x14ac:dyDescent="0.25">
      <c r="A101" s="20"/>
      <c r="S101" s="122" t="s">
        <v>54</v>
      </c>
      <c r="T101" s="122"/>
      <c r="U101" s="116"/>
      <c r="V101" s="116">
        <v>2001</v>
      </c>
      <c r="W101" s="116">
        <v>2202</v>
      </c>
      <c r="X101" s="116">
        <v>2424</v>
      </c>
      <c r="Y101" s="116">
        <v>2307</v>
      </c>
      <c r="Z101" s="116">
        <v>2463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3906</v>
      </c>
      <c r="W104" s="116">
        <v>4497</v>
      </c>
      <c r="X104" s="116">
        <v>4800</v>
      </c>
      <c r="Y104" s="116">
        <v>4578</v>
      </c>
      <c r="Z104" s="116">
        <v>4975</v>
      </c>
      <c r="AB104" s="113" t="str">
        <f>TEXT(Z104,"###,###")</f>
        <v>4,975</v>
      </c>
      <c r="AD104" s="134">
        <f>Z104/($Z$4)*100</f>
        <v>68.762957843814789</v>
      </c>
      <c r="AF104" s="113"/>
    </row>
    <row r="105" spans="1:32" x14ac:dyDescent="0.25">
      <c r="S105" s="119" t="s">
        <v>18</v>
      </c>
      <c r="T105" s="119"/>
      <c r="U105" s="116"/>
      <c r="V105" s="116">
        <v>922</v>
      </c>
      <c r="W105" s="116">
        <v>1033</v>
      </c>
      <c r="X105" s="116">
        <v>1079</v>
      </c>
      <c r="Y105" s="116">
        <v>1046</v>
      </c>
      <c r="Z105" s="116">
        <v>1055</v>
      </c>
      <c r="AB105" s="113" t="str">
        <f>TEXT(Z105,"###,###")</f>
        <v>1,055</v>
      </c>
      <c r="AD105" s="134">
        <f>Z105/($Z$4)*100</f>
        <v>14.581893572909468</v>
      </c>
      <c r="AF105" s="113"/>
    </row>
    <row r="106" spans="1:32" x14ac:dyDescent="0.25">
      <c r="S106" s="122" t="s">
        <v>54</v>
      </c>
      <c r="T106" s="122"/>
      <c r="U106" s="124"/>
      <c r="V106" s="124">
        <v>4828</v>
      </c>
      <c r="W106" s="124">
        <v>5530</v>
      </c>
      <c r="X106" s="124">
        <v>5879</v>
      </c>
      <c r="Y106" s="124">
        <v>5624</v>
      </c>
      <c r="Z106" s="124">
        <v>6030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1038</v>
      </c>
      <c r="W108" s="116">
        <v>1265</v>
      </c>
      <c r="X108" s="116">
        <v>1410</v>
      </c>
      <c r="Y108" s="116">
        <v>1160</v>
      </c>
      <c r="Z108" s="116">
        <v>1298</v>
      </c>
      <c r="AB108" s="113" t="str">
        <f>TEXT(Z108,"###,###")</f>
        <v>1,298</v>
      </c>
      <c r="AD108" s="134">
        <f>Z108/($Z$4)*100</f>
        <v>17.940566689702834</v>
      </c>
      <c r="AF108" s="113"/>
    </row>
    <row r="109" spans="1:32" x14ac:dyDescent="0.25">
      <c r="S109" s="119" t="s">
        <v>21</v>
      </c>
      <c r="T109" s="119"/>
      <c r="U109" s="116"/>
      <c r="V109" s="116">
        <v>1120</v>
      </c>
      <c r="W109" s="116">
        <v>1302</v>
      </c>
      <c r="X109" s="116">
        <v>1389</v>
      </c>
      <c r="Y109" s="116">
        <v>1299</v>
      </c>
      <c r="Z109" s="116">
        <v>1452</v>
      </c>
      <c r="AB109" s="113" t="str">
        <f>TEXT(Z109,"###,###")</f>
        <v>1,452</v>
      </c>
      <c r="AD109" s="134">
        <f>Z109/($Z$4)*100</f>
        <v>20.069108500345543</v>
      </c>
      <c r="AF109" s="113"/>
    </row>
    <row r="110" spans="1:32" x14ac:dyDescent="0.25">
      <c r="S110" s="119" t="s">
        <v>22</v>
      </c>
      <c r="T110" s="119"/>
      <c r="U110" s="116"/>
      <c r="V110" s="116">
        <v>1097</v>
      </c>
      <c r="W110" s="116">
        <v>1217</v>
      </c>
      <c r="X110" s="116">
        <v>1297</v>
      </c>
      <c r="Y110" s="116">
        <v>1402</v>
      </c>
      <c r="Z110" s="116">
        <v>1429</v>
      </c>
      <c r="AB110" s="113" t="str">
        <f>TEXT(Z110,"###,###")</f>
        <v>1,429</v>
      </c>
      <c r="AD110" s="134">
        <f>Z110/($Z$4)*100</f>
        <v>19.751209398756046</v>
      </c>
      <c r="AF110" s="113"/>
    </row>
    <row r="111" spans="1:32" x14ac:dyDescent="0.25">
      <c r="S111" s="119" t="s">
        <v>23</v>
      </c>
      <c r="T111" s="119"/>
      <c r="U111" s="116"/>
      <c r="V111" s="116">
        <v>1578</v>
      </c>
      <c r="W111" s="116">
        <v>1746</v>
      </c>
      <c r="X111" s="116">
        <v>1781</v>
      </c>
      <c r="Y111" s="116">
        <v>1760</v>
      </c>
      <c r="Z111" s="116">
        <v>1832</v>
      </c>
      <c r="AB111" s="113" t="str">
        <f>TEXT(Z111,"###,###")</f>
        <v>1,832</v>
      </c>
      <c r="AD111" s="134">
        <f>Z111/($Z$4)*100</f>
        <v>25.321354526606772</v>
      </c>
      <c r="AF111" s="113"/>
    </row>
    <row r="112" spans="1:32" x14ac:dyDescent="0.25">
      <c r="S112" s="122" t="s">
        <v>54</v>
      </c>
      <c r="T112" s="122"/>
      <c r="U112" s="116"/>
      <c r="V112" s="116">
        <v>5897</v>
      </c>
      <c r="W112" s="116">
        <v>6652</v>
      </c>
      <c r="X112" s="116">
        <v>7302</v>
      </c>
      <c r="Y112" s="116">
        <v>6789</v>
      </c>
      <c r="Z112" s="116">
        <v>7232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43.06</v>
      </c>
      <c r="W118" s="135">
        <v>44.87</v>
      </c>
      <c r="X118" s="135">
        <v>45.22</v>
      </c>
      <c r="Y118" s="135">
        <v>45.02</v>
      </c>
      <c r="Z118" s="135">
        <v>45.25</v>
      </c>
      <c r="AB118" s="113" t="str">
        <f>TEXT(Z118,"##.0")</f>
        <v>45.3</v>
      </c>
    </row>
    <row r="120" spans="19:32" x14ac:dyDescent="0.25">
      <c r="S120" s="105" t="s">
        <v>102</v>
      </c>
      <c r="T120" s="116"/>
      <c r="U120" s="116"/>
      <c r="V120" s="116">
        <v>3041</v>
      </c>
      <c r="W120" s="116">
        <v>3252</v>
      </c>
      <c r="X120" s="116">
        <v>3607</v>
      </c>
      <c r="Y120" s="116">
        <v>3520</v>
      </c>
      <c r="Z120" s="116">
        <v>3660</v>
      </c>
      <c r="AB120" s="113" t="str">
        <f>TEXT(Z120,"###,###")</f>
        <v>3,660</v>
      </c>
    </row>
    <row r="121" spans="19:32" x14ac:dyDescent="0.25">
      <c r="S121" s="105" t="s">
        <v>103</v>
      </c>
      <c r="T121" s="116"/>
      <c r="U121" s="116"/>
      <c r="V121" s="116">
        <v>608</v>
      </c>
      <c r="W121" s="116">
        <v>731</v>
      </c>
      <c r="X121" s="116">
        <v>868</v>
      </c>
      <c r="Y121" s="116">
        <v>746</v>
      </c>
      <c r="Z121" s="116">
        <v>842</v>
      </c>
      <c r="AB121" s="113" t="str">
        <f>TEXT(Z121,"###,###")</f>
        <v>842</v>
      </c>
    </row>
    <row r="122" spans="19:32" x14ac:dyDescent="0.25">
      <c r="S122" s="105" t="s">
        <v>104</v>
      </c>
      <c r="T122" s="116"/>
      <c r="U122" s="116"/>
      <c r="V122" s="116">
        <v>480</v>
      </c>
      <c r="W122" s="116">
        <v>595</v>
      </c>
      <c r="X122" s="116">
        <v>601</v>
      </c>
      <c r="Y122" s="116">
        <v>559</v>
      </c>
      <c r="Z122" s="116">
        <v>589</v>
      </c>
      <c r="AB122" s="113" t="str">
        <f>TEXT(Z122,"###,###")</f>
        <v>589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3521</v>
      </c>
      <c r="W124" s="116">
        <v>3847</v>
      </c>
      <c r="X124" s="116">
        <v>4208</v>
      </c>
      <c r="Y124" s="116">
        <v>4079</v>
      </c>
      <c r="Z124" s="116">
        <v>4249</v>
      </c>
      <c r="AB124" s="113" t="str">
        <f>TEXT(Z124,"###,###")</f>
        <v>4,249</v>
      </c>
      <c r="AD124" s="131">
        <f>Z124/$Z$7*100</f>
        <v>83.526636524474156</v>
      </c>
    </row>
    <row r="125" spans="19:32" x14ac:dyDescent="0.25">
      <c r="S125" s="105" t="s">
        <v>106</v>
      </c>
      <c r="T125" s="116"/>
      <c r="U125" s="116"/>
      <c r="V125" s="116">
        <v>1088</v>
      </c>
      <c r="W125" s="116">
        <v>1326</v>
      </c>
      <c r="X125" s="116">
        <v>1469</v>
      </c>
      <c r="Y125" s="116">
        <v>1305</v>
      </c>
      <c r="Z125" s="116">
        <v>1431</v>
      </c>
      <c r="AB125" s="113" t="str">
        <f>TEXT(Z125,"###,###")</f>
        <v>1,431</v>
      </c>
      <c r="AD125" s="131">
        <f>Z125/$Z$7*100</f>
        <v>28.130528798899157</v>
      </c>
    </row>
    <row r="127" spans="19:32" x14ac:dyDescent="0.25">
      <c r="S127" s="105" t="s">
        <v>107</v>
      </c>
      <c r="T127" s="116"/>
      <c r="U127" s="116"/>
      <c r="V127" s="116">
        <v>2126</v>
      </c>
      <c r="W127" s="116">
        <v>2376</v>
      </c>
      <c r="X127" s="116">
        <v>2655</v>
      </c>
      <c r="Y127" s="116">
        <v>2511</v>
      </c>
      <c r="Z127" s="116">
        <v>2627</v>
      </c>
      <c r="AB127" s="113" t="str">
        <f>TEXT(Z127,"###,###")</f>
        <v>2,627</v>
      </c>
      <c r="AD127" s="131">
        <f>Z127/$Z$7*100</f>
        <v>51.64143896206015</v>
      </c>
    </row>
    <row r="128" spans="19:32" x14ac:dyDescent="0.25">
      <c r="S128" s="105" t="s">
        <v>108</v>
      </c>
      <c r="T128" s="116"/>
      <c r="U128" s="116"/>
      <c r="V128" s="116">
        <v>2001</v>
      </c>
      <c r="W128" s="116">
        <v>2202</v>
      </c>
      <c r="X128" s="116">
        <v>2420</v>
      </c>
      <c r="Y128" s="116">
        <v>2305</v>
      </c>
      <c r="Z128" s="116">
        <v>2462</v>
      </c>
      <c r="AB128" s="113" t="str">
        <f>TEXT(Z128,"###,###")</f>
        <v>2,462</v>
      </c>
      <c r="AD128" s="131">
        <f>Z128/$Z$7*100</f>
        <v>48.397876941222719</v>
      </c>
    </row>
    <row r="130" spans="19:20" x14ac:dyDescent="0.25">
      <c r="S130" s="105" t="s">
        <v>267</v>
      </c>
      <c r="T130" s="131">
        <v>71.948103007666603</v>
      </c>
    </row>
    <row r="131" spans="19:20" x14ac:dyDescent="0.25">
      <c r="S131" s="105" t="s">
        <v>268</v>
      </c>
      <c r="T131" s="131">
        <v>16.551995282091607</v>
      </c>
    </row>
    <row r="132" spans="19:20" x14ac:dyDescent="0.25">
      <c r="S132" s="105" t="s">
        <v>269</v>
      </c>
      <c r="T132" s="131">
        <v>11.578533516807548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D3F371-700D-4B72-B07C-93589221D2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716AB3B-A4AC-4DF0-9EE7-F59673423F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A4044A-34B1-4FFD-AA69-4F742ADB81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05F2024-F54A-428A-B9BE-A22701AAE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396C-EF2F-4BED-BEE6-FF37E1205371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124</v>
      </c>
      <c r="T1" s="103"/>
      <c r="U1" s="103"/>
      <c r="V1" s="103"/>
      <c r="W1" s="103"/>
      <c r="X1" s="103"/>
      <c r="Y1" s="104" t="s">
        <v>211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124</v>
      </c>
      <c r="Y3" s="109" t="s">
        <v>211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10.14 Cleve,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959</v>
      </c>
      <c r="W4" s="112">
        <v>1222</v>
      </c>
      <c r="X4" s="112">
        <v>1525</v>
      </c>
      <c r="Y4" s="112">
        <v>1325</v>
      </c>
      <c r="Z4" s="112">
        <v>1356</v>
      </c>
      <c r="AB4" s="113" t="str">
        <f>TEXT(Z4,"###,###")</f>
        <v>1,356</v>
      </c>
      <c r="AD4" s="114">
        <f>Z4/Y4-1</f>
        <v>2.3396226415094423E-2</v>
      </c>
      <c r="AF4" s="114">
        <f>Z4/V4-1</f>
        <v>0.41397288842544322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487</v>
      </c>
      <c r="W5" s="112">
        <v>613</v>
      </c>
      <c r="X5" s="112">
        <v>821</v>
      </c>
      <c r="Y5" s="112">
        <v>708</v>
      </c>
      <c r="Z5" s="112">
        <v>725</v>
      </c>
      <c r="AB5" s="113" t="str">
        <f>TEXT(Z5,"###,###")</f>
        <v>725</v>
      </c>
      <c r="AD5" s="114">
        <f t="shared" ref="AD5:AD9" si="0">Z5/Y5-1</f>
        <v>2.4011299435028333E-2</v>
      </c>
      <c r="AF5" s="114">
        <f t="shared" ref="AF5:AF9" si="1">Z5/V5-1</f>
        <v>0.48870636550308011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474</v>
      </c>
      <c r="W6" s="112">
        <v>609</v>
      </c>
      <c r="X6" s="112">
        <v>708</v>
      </c>
      <c r="Y6" s="112">
        <v>613</v>
      </c>
      <c r="Z6" s="112">
        <v>624</v>
      </c>
      <c r="AB6" s="113" t="str">
        <f>TEXT(Z6,"###,###")</f>
        <v>624</v>
      </c>
      <c r="AD6" s="114">
        <f t="shared" si="0"/>
        <v>1.794453507340954E-2</v>
      </c>
      <c r="AF6" s="114">
        <f t="shared" si="1"/>
        <v>0.31645569620253156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684</v>
      </c>
      <c r="W7" s="112">
        <v>793</v>
      </c>
      <c r="X7" s="112">
        <v>994</v>
      </c>
      <c r="Y7" s="112">
        <v>874</v>
      </c>
      <c r="Z7" s="112">
        <v>930</v>
      </c>
      <c r="AB7" s="113" t="str">
        <f>TEXT(Z7,"###,###")</f>
        <v>930</v>
      </c>
      <c r="AD7" s="114">
        <f t="shared" si="0"/>
        <v>6.4073226544622441E-2</v>
      </c>
      <c r="AF7" s="114">
        <f t="shared" si="1"/>
        <v>0.35964912280701755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1,356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930</v>
      </c>
      <c r="P8" s="69"/>
      <c r="S8" s="111" t="s">
        <v>86</v>
      </c>
      <c r="T8" s="112"/>
      <c r="U8" s="112"/>
      <c r="V8" s="112">
        <v>32946</v>
      </c>
      <c r="W8" s="112">
        <v>28333.67</v>
      </c>
      <c r="X8" s="112">
        <v>24568</v>
      </c>
      <c r="Y8" s="112">
        <v>27208.01</v>
      </c>
      <c r="Z8" s="112">
        <v>29162.240000000002</v>
      </c>
      <c r="AB8" s="113" t="str">
        <f>TEXT(Z8,"$###,###")</f>
        <v>$29,162</v>
      </c>
      <c r="AD8" s="114">
        <f t="shared" si="0"/>
        <v>7.1825539611313216E-2</v>
      </c>
      <c r="AF8" s="114">
        <f t="shared" si="1"/>
        <v>-0.11484732592727487</v>
      </c>
    </row>
    <row r="9" spans="1:32" x14ac:dyDescent="0.25">
      <c r="A9" s="32" t="s">
        <v>15</v>
      </c>
      <c r="B9" s="73"/>
      <c r="C9" s="74"/>
      <c r="D9" s="75">
        <f>AD104</f>
        <v>55.678466076696168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53.010752688172047</v>
      </c>
      <c r="P9" s="76" t="s">
        <v>87</v>
      </c>
      <c r="S9" s="111" t="s">
        <v>7</v>
      </c>
      <c r="T9" s="112"/>
      <c r="U9" s="112"/>
      <c r="V9" s="112">
        <v>33011952</v>
      </c>
      <c r="W9" s="112">
        <v>43316522</v>
      </c>
      <c r="X9" s="112">
        <v>41469642</v>
      </c>
      <c r="Y9" s="112">
        <v>38301031</v>
      </c>
      <c r="Z9" s="112">
        <v>31448056</v>
      </c>
      <c r="AB9" s="113" t="str">
        <f>TEXT(Z9/1000000,"$#,###.0")&amp;" mil"</f>
        <v>$31.4 mil</v>
      </c>
      <c r="AD9" s="114">
        <f t="shared" si="0"/>
        <v>-0.17892403470809959</v>
      </c>
      <c r="AF9" s="114">
        <f t="shared" si="1"/>
        <v>-4.7373630011336543E-2</v>
      </c>
    </row>
    <row r="10" spans="1:32" x14ac:dyDescent="0.25">
      <c r="A10" s="32" t="s">
        <v>18</v>
      </c>
      <c r="B10" s="73"/>
      <c r="C10" s="74"/>
      <c r="D10" s="75">
        <f>AD105</f>
        <v>17.477876106194689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46.344086021505376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58.817204301075265</v>
      </c>
      <c r="P11" s="76" t="s">
        <v>87</v>
      </c>
      <c r="S11" s="111" t="s">
        <v>30</v>
      </c>
      <c r="T11" s="116"/>
      <c r="U11" s="116"/>
      <c r="V11" s="116">
        <v>720</v>
      </c>
      <c r="W11" s="116">
        <v>920</v>
      </c>
      <c r="X11" s="116">
        <v>1098</v>
      </c>
      <c r="Y11" s="116">
        <v>997</v>
      </c>
      <c r="Z11" s="116">
        <v>977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28.064516129032256</v>
      </c>
      <c r="P12" s="76" t="s">
        <v>87</v>
      </c>
      <c r="S12" s="111" t="s">
        <v>31</v>
      </c>
      <c r="T12" s="116"/>
      <c r="U12" s="116"/>
      <c r="V12" s="116">
        <v>246</v>
      </c>
      <c r="W12" s="116">
        <v>302</v>
      </c>
      <c r="X12" s="116">
        <v>432</v>
      </c>
      <c r="Y12" s="116">
        <v>322</v>
      </c>
      <c r="Z12" s="116">
        <v>377</v>
      </c>
    </row>
    <row r="13" spans="1:32" ht="15" customHeight="1" x14ac:dyDescent="0.25">
      <c r="A13" s="32" t="s">
        <v>20</v>
      </c>
      <c r="B13" s="74"/>
      <c r="C13" s="74"/>
      <c r="D13" s="75">
        <f>AD108</f>
        <v>18.141592920353983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12.903225806451612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14.454277286135694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44.4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17.404129793510325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14.822771213748656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291</v>
      </c>
      <c r="Z15" s="116">
        <v>298</v>
      </c>
      <c r="AB15" s="121">
        <f t="shared" ref="AB15:AB34" si="2">IF(Z15="np",0,Z15/$Z$34)</f>
        <v>0.21976401179941002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22.713864306784661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85.177228786251348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13</v>
      </c>
      <c r="Z16" s="116">
        <v>11</v>
      </c>
      <c r="AB16" s="121">
        <f t="shared" si="2"/>
        <v>8.1120943952802359E-3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23</v>
      </c>
      <c r="Z17" s="116">
        <v>20</v>
      </c>
      <c r="AB17" s="121">
        <f t="shared" si="2"/>
        <v>1.4749262536873156E-2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20</v>
      </c>
      <c r="Z18" s="116">
        <v>7</v>
      </c>
      <c r="AB18" s="121">
        <f t="shared" si="2"/>
        <v>5.1622418879056046E-3</v>
      </c>
    </row>
    <row r="19" spans="1:28" x14ac:dyDescent="0.25">
      <c r="A19" s="65" t="str">
        <f>$S$1&amp;" ("&amp;$V$2&amp;" to "&amp;$Z$2&amp;")"</f>
        <v>Cleve (2015-16 to 2019-20)</v>
      </c>
      <c r="B19" s="65"/>
      <c r="C19" s="65"/>
      <c r="D19" s="65"/>
      <c r="E19" s="65"/>
      <c r="F19" s="65"/>
      <c r="G19" s="65" t="str">
        <f>$S$1&amp;" ("&amp;$V$2&amp;" to "&amp;$Z$2&amp;")"</f>
        <v>Cleve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53</v>
      </c>
      <c r="Z19" s="116">
        <v>43</v>
      </c>
      <c r="AB19" s="121">
        <f t="shared" si="2"/>
        <v>3.1710914454277289E-2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23</v>
      </c>
      <c r="Z20" s="116">
        <v>25</v>
      </c>
      <c r="AB20" s="121">
        <f t="shared" si="2"/>
        <v>1.8436578171091445E-2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123</v>
      </c>
      <c r="Z21" s="116">
        <v>112</v>
      </c>
      <c r="AB21" s="121">
        <f t="shared" si="2"/>
        <v>8.2595870206489674E-2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51</v>
      </c>
      <c r="Z22" s="116">
        <v>46</v>
      </c>
      <c r="AB22" s="121">
        <f t="shared" si="2"/>
        <v>3.3923303834808259E-2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82</v>
      </c>
      <c r="Z23" s="116">
        <v>74</v>
      </c>
      <c r="AB23" s="121">
        <f t="shared" si="2"/>
        <v>5.4572271386430678E-2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22</v>
      </c>
      <c r="Z25" s="116">
        <v>19</v>
      </c>
      <c r="AB25" s="121">
        <f t="shared" si="2"/>
        <v>1.4011799410029498E-2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10</v>
      </c>
      <c r="Z26" s="116">
        <v>16</v>
      </c>
      <c r="AB26" s="121">
        <f t="shared" si="2"/>
        <v>1.1799410029498525E-2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28</v>
      </c>
      <c r="Z27" s="116">
        <v>20</v>
      </c>
      <c r="AB27" s="121">
        <f t="shared" si="2"/>
        <v>1.4749262536873156E-2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48</v>
      </c>
      <c r="Z28" s="116">
        <v>56</v>
      </c>
      <c r="AB28" s="121">
        <f t="shared" si="2"/>
        <v>4.1297935103244837E-2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51</v>
      </c>
      <c r="Z29" s="116">
        <v>40</v>
      </c>
      <c r="AB29" s="121">
        <f t="shared" si="2"/>
        <v>2.9498525073746312E-2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106</v>
      </c>
      <c r="Z30" s="116">
        <v>106</v>
      </c>
      <c r="AB30" s="121">
        <f t="shared" si="2"/>
        <v>7.8171091445427734E-2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110</v>
      </c>
      <c r="Z31" s="116">
        <v>112</v>
      </c>
      <c r="AB31" s="121">
        <f t="shared" si="2"/>
        <v>8.2595870206489674E-2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12</v>
      </c>
      <c r="Z32" s="116">
        <v>3</v>
      </c>
      <c r="AB32" s="121">
        <f t="shared" si="2"/>
        <v>2.2123893805309734E-3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56</v>
      </c>
      <c r="Z33" s="116">
        <v>72</v>
      </c>
      <c r="AB33" s="121">
        <f t="shared" si="2"/>
        <v>5.3097345132743362E-2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1320</v>
      </c>
      <c r="Z34" s="124">
        <v>1356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793</v>
      </c>
      <c r="AB37" s="136">
        <f>Z37/Z40*100</f>
        <v>85.177228786251348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138</v>
      </c>
      <c r="AB38" s="136">
        <f>Z38/Z40*100</f>
        <v>14.822771213748656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931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</v>
      </c>
      <c r="W44" s="116">
        <v>6</v>
      </c>
      <c r="X44" s="116">
        <v>5</v>
      </c>
      <c r="Y44" s="116">
        <v>4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27</v>
      </c>
      <c r="W45" s="116">
        <v>32</v>
      </c>
      <c r="X45" s="116">
        <v>37</v>
      </c>
      <c r="Y45" s="116">
        <v>29</v>
      </c>
      <c r="Z45" s="116">
        <v>25</v>
      </c>
    </row>
    <row r="46" spans="19:32" x14ac:dyDescent="0.25">
      <c r="S46" s="119" t="s">
        <v>39</v>
      </c>
      <c r="T46" s="119"/>
      <c r="U46" s="116"/>
      <c r="V46" s="116">
        <v>18</v>
      </c>
      <c r="W46" s="116">
        <v>33</v>
      </c>
      <c r="X46" s="116">
        <v>51</v>
      </c>
      <c r="Y46" s="116">
        <v>82</v>
      </c>
      <c r="Z46" s="116">
        <v>71</v>
      </c>
    </row>
    <row r="47" spans="19:32" x14ac:dyDescent="0.25">
      <c r="S47" s="119" t="s">
        <v>40</v>
      </c>
      <c r="T47" s="119"/>
      <c r="U47" s="116"/>
      <c r="V47" s="116">
        <v>34</v>
      </c>
      <c r="W47" s="116">
        <v>43</v>
      </c>
      <c r="X47" s="116">
        <v>46</v>
      </c>
      <c r="Y47" s="116">
        <v>35</v>
      </c>
      <c r="Z47" s="116">
        <v>36</v>
      </c>
    </row>
    <row r="48" spans="19:32" x14ac:dyDescent="0.25">
      <c r="S48" s="119" t="s">
        <v>41</v>
      </c>
      <c r="T48" s="119"/>
      <c r="U48" s="116"/>
      <c r="V48" s="116">
        <v>73</v>
      </c>
      <c r="W48" s="116">
        <v>74</v>
      </c>
      <c r="X48" s="116">
        <v>85</v>
      </c>
      <c r="Y48" s="116">
        <v>51</v>
      </c>
      <c r="Z48" s="116">
        <v>55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48</v>
      </c>
      <c r="W49" s="116">
        <v>49</v>
      </c>
      <c r="X49" s="116">
        <v>69</v>
      </c>
      <c r="Y49" s="116">
        <v>78</v>
      </c>
      <c r="Z49" s="116">
        <v>69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Cleve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45</v>
      </c>
      <c r="W50" s="116">
        <v>65</v>
      </c>
      <c r="X50" s="116">
        <v>71</v>
      </c>
      <c r="Y50" s="116">
        <v>78</v>
      </c>
      <c r="Z50" s="116">
        <v>67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28</v>
      </c>
      <c r="W51" s="116">
        <v>29</v>
      </c>
      <c r="X51" s="116">
        <v>36</v>
      </c>
      <c r="Y51" s="116">
        <v>50</v>
      </c>
      <c r="Z51" s="116">
        <v>74</v>
      </c>
    </row>
    <row r="52" spans="1:26" ht="15" customHeight="1" x14ac:dyDescent="0.25">
      <c r="S52" s="119" t="s">
        <v>45</v>
      </c>
      <c r="T52" s="119"/>
      <c r="U52" s="116"/>
      <c r="V52" s="116">
        <v>39</v>
      </c>
      <c r="W52" s="116">
        <v>46</v>
      </c>
      <c r="X52" s="116">
        <v>46</v>
      </c>
      <c r="Y52" s="116">
        <v>35</v>
      </c>
      <c r="Z52" s="116">
        <v>57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30</v>
      </c>
      <c r="W53" s="116">
        <v>64</v>
      </c>
      <c r="X53" s="116">
        <v>76</v>
      </c>
      <c r="Y53" s="116">
        <v>68</v>
      </c>
      <c r="Z53" s="116">
        <v>55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45</v>
      </c>
      <c r="W54" s="116">
        <v>74</v>
      </c>
      <c r="X54" s="116">
        <v>93</v>
      </c>
      <c r="Y54" s="116">
        <v>86</v>
      </c>
      <c r="Z54" s="116">
        <v>89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60</v>
      </c>
      <c r="W55" s="116">
        <v>54</v>
      </c>
      <c r="X55" s="116">
        <v>73</v>
      </c>
      <c r="Y55" s="116">
        <v>55</v>
      </c>
      <c r="Z55" s="116">
        <v>58</v>
      </c>
    </row>
    <row r="56" spans="1:26" ht="15" customHeight="1" x14ac:dyDescent="0.25">
      <c r="S56" s="119" t="s">
        <v>49</v>
      </c>
      <c r="T56" s="119"/>
      <c r="U56" s="116"/>
      <c r="V56" s="116">
        <v>22</v>
      </c>
      <c r="W56" s="116">
        <v>25</v>
      </c>
      <c r="X56" s="116">
        <v>30</v>
      </c>
      <c r="Y56" s="116">
        <v>27</v>
      </c>
      <c r="Z56" s="116">
        <v>46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9</v>
      </c>
      <c r="W57" s="116">
        <v>14</v>
      </c>
      <c r="X57" s="116">
        <v>19</v>
      </c>
      <c r="Y57" s="116">
        <v>21</v>
      </c>
      <c r="Z57" s="116">
        <v>19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6</v>
      </c>
      <c r="X58" s="116">
        <v>13</v>
      </c>
      <c r="Y58" s="116">
        <v>7</v>
      </c>
      <c r="Z58" s="116">
        <v>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6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484</v>
      </c>
      <c r="W61" s="116">
        <v>613</v>
      </c>
      <c r="X61" s="116">
        <v>822</v>
      </c>
      <c r="Y61" s="116">
        <v>707</v>
      </c>
      <c r="Z61" s="116">
        <v>726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4</v>
      </c>
      <c r="X63" s="116">
        <v>5</v>
      </c>
      <c r="Y63" s="116">
        <v>0</v>
      </c>
      <c r="Z63" s="116">
        <v>7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28</v>
      </c>
      <c r="W64" s="116">
        <v>22</v>
      </c>
      <c r="X64" s="116">
        <v>22</v>
      </c>
      <c r="Y64" s="116">
        <v>16</v>
      </c>
      <c r="Z64" s="116">
        <v>14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Cleve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27</v>
      </c>
      <c r="W65" s="116">
        <v>58</v>
      </c>
      <c r="X65" s="116">
        <v>49</v>
      </c>
      <c r="Y65" s="116">
        <v>57</v>
      </c>
      <c r="Z65" s="116">
        <v>34</v>
      </c>
    </row>
    <row r="66" spans="1:26" x14ac:dyDescent="0.25">
      <c r="S66" s="119" t="s">
        <v>40</v>
      </c>
      <c r="T66" s="119"/>
      <c r="U66" s="116"/>
      <c r="V66" s="116">
        <v>43</v>
      </c>
      <c r="W66" s="116">
        <v>61</v>
      </c>
      <c r="X66" s="116">
        <v>61</v>
      </c>
      <c r="Y66" s="116">
        <v>45</v>
      </c>
      <c r="Z66" s="116">
        <v>55</v>
      </c>
    </row>
    <row r="67" spans="1:26" x14ac:dyDescent="0.25">
      <c r="S67" s="119" t="s">
        <v>41</v>
      </c>
      <c r="T67" s="119"/>
      <c r="U67" s="116"/>
      <c r="V67" s="116">
        <v>47</v>
      </c>
      <c r="W67" s="116">
        <v>61</v>
      </c>
      <c r="X67" s="116">
        <v>57</v>
      </c>
      <c r="Y67" s="116">
        <v>55</v>
      </c>
      <c r="Z67" s="116">
        <v>58</v>
      </c>
    </row>
    <row r="68" spans="1:26" x14ac:dyDescent="0.25">
      <c r="S68" s="119" t="s">
        <v>42</v>
      </c>
      <c r="T68" s="119"/>
      <c r="U68" s="116"/>
      <c r="V68" s="116">
        <v>29</v>
      </c>
      <c r="W68" s="116">
        <v>44</v>
      </c>
      <c r="X68" s="116">
        <v>63</v>
      </c>
      <c r="Y68" s="116">
        <v>53</v>
      </c>
      <c r="Z68" s="116">
        <v>60</v>
      </c>
    </row>
    <row r="69" spans="1:26" x14ac:dyDescent="0.25">
      <c r="S69" s="119" t="s">
        <v>43</v>
      </c>
      <c r="T69" s="119"/>
      <c r="U69" s="116"/>
      <c r="V69" s="116">
        <v>32</v>
      </c>
      <c r="W69" s="116">
        <v>41</v>
      </c>
      <c r="X69" s="116">
        <v>47</v>
      </c>
      <c r="Y69" s="116">
        <v>46</v>
      </c>
      <c r="Z69" s="116">
        <v>61</v>
      </c>
    </row>
    <row r="70" spans="1:26" x14ac:dyDescent="0.25">
      <c r="S70" s="119" t="s">
        <v>44</v>
      </c>
      <c r="T70" s="119"/>
      <c r="U70" s="116"/>
      <c r="V70" s="116">
        <v>61</v>
      </c>
      <c r="W70" s="116">
        <v>67</v>
      </c>
      <c r="X70" s="116">
        <v>75</v>
      </c>
      <c r="Y70" s="116">
        <v>58</v>
      </c>
      <c r="Z70" s="116">
        <v>59</v>
      </c>
    </row>
    <row r="71" spans="1:26" x14ac:dyDescent="0.25">
      <c r="S71" s="119" t="s">
        <v>45</v>
      </c>
      <c r="T71" s="119"/>
      <c r="U71" s="116"/>
      <c r="V71" s="116">
        <v>53</v>
      </c>
      <c r="W71" s="116">
        <v>62</v>
      </c>
      <c r="X71" s="116">
        <v>80</v>
      </c>
      <c r="Y71" s="116">
        <v>70</v>
      </c>
      <c r="Z71" s="116">
        <v>58</v>
      </c>
    </row>
    <row r="72" spans="1:26" x14ac:dyDescent="0.25">
      <c r="S72" s="119" t="s">
        <v>46</v>
      </c>
      <c r="T72" s="119"/>
      <c r="U72" s="116"/>
      <c r="V72" s="116">
        <v>35</v>
      </c>
      <c r="W72" s="116">
        <v>65</v>
      </c>
      <c r="X72" s="116">
        <v>70</v>
      </c>
      <c r="Y72" s="116">
        <v>62</v>
      </c>
      <c r="Z72" s="116">
        <v>62</v>
      </c>
    </row>
    <row r="73" spans="1:26" x14ac:dyDescent="0.25">
      <c r="S73" s="119" t="s">
        <v>47</v>
      </c>
      <c r="T73" s="119"/>
      <c r="U73" s="116"/>
      <c r="V73" s="116">
        <v>48</v>
      </c>
      <c r="W73" s="116">
        <v>46</v>
      </c>
      <c r="X73" s="116">
        <v>59</v>
      </c>
      <c r="Y73" s="116">
        <v>54</v>
      </c>
      <c r="Z73" s="116">
        <v>54</v>
      </c>
    </row>
    <row r="74" spans="1:26" x14ac:dyDescent="0.25">
      <c r="S74" s="119" t="s">
        <v>48</v>
      </c>
      <c r="T74" s="119"/>
      <c r="U74" s="116"/>
      <c r="V74" s="116">
        <v>35</v>
      </c>
      <c r="W74" s="116">
        <v>34</v>
      </c>
      <c r="X74" s="116">
        <v>51</v>
      </c>
      <c r="Y74" s="116">
        <v>47</v>
      </c>
      <c r="Z74" s="116">
        <v>52</v>
      </c>
    </row>
    <row r="75" spans="1:26" x14ac:dyDescent="0.25">
      <c r="S75" s="119" t="s">
        <v>49</v>
      </c>
      <c r="T75" s="119"/>
      <c r="U75" s="116"/>
      <c r="V75" s="116">
        <v>20</v>
      </c>
      <c r="W75" s="116">
        <v>25</v>
      </c>
      <c r="X75" s="116">
        <v>31</v>
      </c>
      <c r="Y75" s="116">
        <v>22</v>
      </c>
      <c r="Z75" s="116">
        <v>32</v>
      </c>
    </row>
    <row r="76" spans="1:26" x14ac:dyDescent="0.25">
      <c r="S76" s="119" t="s">
        <v>50</v>
      </c>
      <c r="T76" s="119"/>
      <c r="U76" s="116"/>
      <c r="V76" s="116">
        <v>8</v>
      </c>
      <c r="W76" s="116">
        <v>12</v>
      </c>
      <c r="X76" s="116">
        <v>12</v>
      </c>
      <c r="Y76" s="116">
        <v>13</v>
      </c>
      <c r="Z76" s="116">
        <v>18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3</v>
      </c>
      <c r="Z77" s="116">
        <v>7</v>
      </c>
    </row>
    <row r="78" spans="1:26" x14ac:dyDescent="0.25">
      <c r="S78" s="119" t="s">
        <v>52</v>
      </c>
      <c r="T78" s="119"/>
      <c r="U78" s="116"/>
      <c r="V78" s="116">
        <v>7</v>
      </c>
      <c r="W78" s="116">
        <v>4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4</v>
      </c>
      <c r="Y79" s="116">
        <v>6</v>
      </c>
      <c r="Z79" s="116">
        <v>6</v>
      </c>
    </row>
    <row r="80" spans="1:26" x14ac:dyDescent="0.25">
      <c r="S80" s="122" t="s">
        <v>54</v>
      </c>
      <c r="T80" s="122"/>
      <c r="U80" s="116"/>
      <c r="V80" s="116">
        <v>477</v>
      </c>
      <c r="W80" s="116">
        <v>609</v>
      </c>
      <c r="X80" s="116">
        <v>704</v>
      </c>
      <c r="Y80" s="116">
        <v>613</v>
      </c>
      <c r="Z80" s="116">
        <v>625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Cleve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31</v>
      </c>
      <c r="W83" s="116">
        <v>39</v>
      </c>
      <c r="X83" s="116">
        <v>42</v>
      </c>
      <c r="Y83" s="116">
        <v>48</v>
      </c>
      <c r="Z83" s="116">
        <v>41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11</v>
      </c>
      <c r="W84" s="116">
        <v>14</v>
      </c>
      <c r="X84" s="116">
        <v>15</v>
      </c>
      <c r="Y84" s="116">
        <v>14</v>
      </c>
      <c r="Z84" s="116">
        <v>17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60</v>
      </c>
      <c r="W85" s="116">
        <v>59</v>
      </c>
      <c r="X85" s="116">
        <v>84</v>
      </c>
      <c r="Y85" s="116">
        <v>80</v>
      </c>
      <c r="Z85" s="116">
        <v>86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1,356</v>
      </c>
      <c r="D86" s="98">
        <f t="shared" ref="D86:D91" si="4">AD4</f>
        <v>2.3396226415094423E-2</v>
      </c>
      <c r="E86" s="99">
        <f t="shared" ref="E86:E91" si="5">AD4</f>
        <v>2.3396226415094423E-2</v>
      </c>
      <c r="F86" s="98">
        <f t="shared" ref="F86:F91" si="6">AF4</f>
        <v>0.41397288842544322</v>
      </c>
      <c r="G86" s="99">
        <f t="shared" ref="G86:G91" si="7">AF4</f>
        <v>0.41397288842544322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0</v>
      </c>
      <c r="W86" s="116">
        <v>5</v>
      </c>
      <c r="X86" s="116">
        <v>7</v>
      </c>
      <c r="Y86" s="116">
        <v>4</v>
      </c>
      <c r="Z86" s="116">
        <v>5</v>
      </c>
    </row>
    <row r="87" spans="1:30" ht="15" customHeight="1" x14ac:dyDescent="0.25">
      <c r="A87" s="100" t="s">
        <v>4</v>
      </c>
      <c r="B87" s="51"/>
      <c r="C87" s="101" t="str">
        <f t="shared" si="3"/>
        <v>725</v>
      </c>
      <c r="D87" s="98">
        <f t="shared" si="4"/>
        <v>2.4011299435028333E-2</v>
      </c>
      <c r="E87" s="99">
        <f t="shared" si="5"/>
        <v>2.4011299435028333E-2</v>
      </c>
      <c r="F87" s="98">
        <f t="shared" si="6"/>
        <v>0.48870636550308011</v>
      </c>
      <c r="G87" s="99">
        <f t="shared" si="7"/>
        <v>0.48870636550308011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15</v>
      </c>
      <c r="W87" s="116">
        <v>11</v>
      </c>
      <c r="X87" s="116">
        <v>13</v>
      </c>
      <c r="Y87" s="116">
        <v>10</v>
      </c>
      <c r="Z87" s="116">
        <v>15</v>
      </c>
    </row>
    <row r="88" spans="1:30" ht="15" customHeight="1" x14ac:dyDescent="0.25">
      <c r="A88" s="100" t="s">
        <v>5</v>
      </c>
      <c r="B88" s="51"/>
      <c r="C88" s="101" t="str">
        <f t="shared" si="3"/>
        <v>624</v>
      </c>
      <c r="D88" s="98">
        <f t="shared" si="4"/>
        <v>1.794453507340954E-2</v>
      </c>
      <c r="E88" s="99">
        <f t="shared" si="5"/>
        <v>1.794453507340954E-2</v>
      </c>
      <c r="F88" s="98">
        <f t="shared" si="6"/>
        <v>0.31645569620253156</v>
      </c>
      <c r="G88" s="99">
        <f t="shared" si="7"/>
        <v>0.31645569620253156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11</v>
      </c>
      <c r="W88" s="116">
        <v>13</v>
      </c>
      <c r="X88" s="116">
        <v>19</v>
      </c>
      <c r="Y88" s="116">
        <v>18</v>
      </c>
      <c r="Z88" s="116">
        <v>12</v>
      </c>
    </row>
    <row r="89" spans="1:30" ht="15" customHeight="1" x14ac:dyDescent="0.25">
      <c r="A89" s="51" t="s">
        <v>6</v>
      </c>
      <c r="B89" s="51"/>
      <c r="C89" s="101" t="str">
        <f t="shared" si="3"/>
        <v>930</v>
      </c>
      <c r="D89" s="98">
        <f t="shared" si="4"/>
        <v>6.4073226544622441E-2</v>
      </c>
      <c r="E89" s="99">
        <f t="shared" si="5"/>
        <v>6.4073226544622441E-2</v>
      </c>
      <c r="F89" s="98">
        <f t="shared" si="6"/>
        <v>0.35964912280701755</v>
      </c>
      <c r="G89" s="99">
        <f t="shared" si="7"/>
        <v>0.35964912280701755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29</v>
      </c>
      <c r="W89" s="116">
        <v>43</v>
      </c>
      <c r="X89" s="116">
        <v>51</v>
      </c>
      <c r="Y89" s="116">
        <v>43</v>
      </c>
      <c r="Z89" s="116">
        <v>48</v>
      </c>
    </row>
    <row r="90" spans="1:30" ht="15" customHeight="1" x14ac:dyDescent="0.25">
      <c r="A90" s="51" t="s">
        <v>100</v>
      </c>
      <c r="B90" s="51"/>
      <c r="C90" s="101" t="str">
        <f t="shared" si="3"/>
        <v>$29,162</v>
      </c>
      <c r="D90" s="98">
        <f t="shared" si="4"/>
        <v>7.1825539611313216E-2</v>
      </c>
      <c r="E90" s="99">
        <f t="shared" si="5"/>
        <v>7.1825539611313216E-2</v>
      </c>
      <c r="F90" s="98">
        <f t="shared" si="6"/>
        <v>-0.11484732592727487</v>
      </c>
      <c r="G90" s="99">
        <f t="shared" si="7"/>
        <v>-0.11484732592727487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54</v>
      </c>
      <c r="W90" s="116">
        <v>66</v>
      </c>
      <c r="X90" s="116">
        <v>87</v>
      </c>
      <c r="Y90" s="116">
        <v>65</v>
      </c>
      <c r="Z90" s="116">
        <v>67</v>
      </c>
    </row>
    <row r="91" spans="1:30" ht="15" customHeight="1" x14ac:dyDescent="0.25">
      <c r="A91" s="51" t="s">
        <v>7</v>
      </c>
      <c r="B91" s="51"/>
      <c r="C91" s="101" t="str">
        <f t="shared" si="3"/>
        <v>$31.4 mil</v>
      </c>
      <c r="D91" s="98">
        <f t="shared" si="4"/>
        <v>-0.17892403470809959</v>
      </c>
      <c r="E91" s="99">
        <f t="shared" si="5"/>
        <v>-0.17892403470809959</v>
      </c>
      <c r="F91" s="98">
        <f t="shared" si="6"/>
        <v>-4.7373630011336543E-2</v>
      </c>
      <c r="G91" s="99">
        <f t="shared" si="7"/>
        <v>-4.7373630011336543E-2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354</v>
      </c>
      <c r="W91" s="116">
        <v>411</v>
      </c>
      <c r="X91" s="116">
        <v>530</v>
      </c>
      <c r="Y91" s="116">
        <v>467</v>
      </c>
      <c r="Z91" s="116">
        <v>497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16</v>
      </c>
      <c r="W93" s="116">
        <v>22</v>
      </c>
      <c r="X93" s="116">
        <v>17</v>
      </c>
      <c r="Y93" s="116">
        <v>22</v>
      </c>
      <c r="Z93" s="116">
        <v>16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56</v>
      </c>
      <c r="W94" s="116">
        <v>70</v>
      </c>
      <c r="X94" s="116">
        <v>75</v>
      </c>
      <c r="Y94" s="116">
        <v>68</v>
      </c>
      <c r="Z94" s="116">
        <v>75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9</v>
      </c>
      <c r="W95" s="116">
        <v>13</v>
      </c>
      <c r="X95" s="116">
        <v>12</v>
      </c>
      <c r="Y95" s="116">
        <v>18</v>
      </c>
      <c r="Z95" s="116">
        <v>17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53</v>
      </c>
      <c r="W96" s="116">
        <v>62</v>
      </c>
      <c r="X96" s="116">
        <v>69</v>
      </c>
      <c r="Y96" s="116">
        <v>66</v>
      </c>
      <c r="Z96" s="116">
        <v>68</v>
      </c>
    </row>
    <row r="97" spans="1:32" ht="15" customHeight="1" x14ac:dyDescent="0.25">
      <c r="S97" s="119" t="s">
        <v>191</v>
      </c>
      <c r="T97" s="119"/>
      <c r="U97" s="116"/>
      <c r="V97" s="116">
        <v>34</v>
      </c>
      <c r="W97" s="116">
        <v>39</v>
      </c>
      <c r="X97" s="116">
        <v>64</v>
      </c>
      <c r="Y97" s="116">
        <v>58</v>
      </c>
      <c r="Z97" s="116">
        <v>58</v>
      </c>
    </row>
    <row r="98" spans="1:32" ht="15" customHeight="1" x14ac:dyDescent="0.25">
      <c r="S98" s="119" t="s">
        <v>192</v>
      </c>
      <c r="T98" s="119"/>
      <c r="U98" s="116"/>
      <c r="V98" s="116">
        <v>32</v>
      </c>
      <c r="W98" s="116">
        <v>31</v>
      </c>
      <c r="X98" s="116">
        <v>36</v>
      </c>
      <c r="Y98" s="116">
        <v>29</v>
      </c>
      <c r="Z98" s="116">
        <v>32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4</v>
      </c>
      <c r="X99" s="116">
        <v>10</v>
      </c>
      <c r="Y99" s="116">
        <v>4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32</v>
      </c>
      <c r="W100" s="116">
        <v>45</v>
      </c>
      <c r="X100" s="116">
        <v>42</v>
      </c>
      <c r="Y100" s="116">
        <v>33</v>
      </c>
      <c r="Z100" s="116">
        <v>34</v>
      </c>
    </row>
    <row r="101" spans="1:32" x14ac:dyDescent="0.25">
      <c r="A101" s="20"/>
      <c r="S101" s="122" t="s">
        <v>54</v>
      </c>
      <c r="T101" s="122"/>
      <c r="U101" s="116"/>
      <c r="V101" s="116">
        <v>333</v>
      </c>
      <c r="W101" s="116">
        <v>382</v>
      </c>
      <c r="X101" s="116">
        <v>460</v>
      </c>
      <c r="Y101" s="116">
        <v>410</v>
      </c>
      <c r="Z101" s="116">
        <v>435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574</v>
      </c>
      <c r="W104" s="116">
        <v>699</v>
      </c>
      <c r="X104" s="116">
        <v>810</v>
      </c>
      <c r="Y104" s="116">
        <v>757</v>
      </c>
      <c r="Z104" s="116">
        <v>755</v>
      </c>
      <c r="AB104" s="113" t="str">
        <f>TEXT(Z104,"###,###")</f>
        <v>755</v>
      </c>
      <c r="AD104" s="134">
        <f>Z104/($Z$4)*100</f>
        <v>55.678466076696168</v>
      </c>
      <c r="AF104" s="113"/>
    </row>
    <row r="105" spans="1:32" x14ac:dyDescent="0.25">
      <c r="S105" s="119" t="s">
        <v>18</v>
      </c>
      <c r="T105" s="119"/>
      <c r="U105" s="116"/>
      <c r="V105" s="116">
        <v>170</v>
      </c>
      <c r="W105" s="116">
        <v>222</v>
      </c>
      <c r="X105" s="116">
        <v>247</v>
      </c>
      <c r="Y105" s="116">
        <v>234</v>
      </c>
      <c r="Z105" s="116">
        <v>237</v>
      </c>
      <c r="AB105" s="113" t="str">
        <f>TEXT(Z105,"###,###")</f>
        <v>237</v>
      </c>
      <c r="AD105" s="134">
        <f>Z105/($Z$4)*100</f>
        <v>17.477876106194689</v>
      </c>
      <c r="AF105" s="113"/>
    </row>
    <row r="106" spans="1:32" x14ac:dyDescent="0.25">
      <c r="S106" s="122" t="s">
        <v>54</v>
      </c>
      <c r="T106" s="122"/>
      <c r="U106" s="124"/>
      <c r="V106" s="124">
        <v>744</v>
      </c>
      <c r="W106" s="124">
        <v>921</v>
      </c>
      <c r="X106" s="124">
        <v>1057</v>
      </c>
      <c r="Y106" s="124">
        <v>991</v>
      </c>
      <c r="Z106" s="124">
        <v>992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184</v>
      </c>
      <c r="W108" s="116">
        <v>255</v>
      </c>
      <c r="X108" s="116">
        <v>303</v>
      </c>
      <c r="Y108" s="116">
        <v>216</v>
      </c>
      <c r="Z108" s="116">
        <v>246</v>
      </c>
      <c r="AB108" s="113" t="str">
        <f>TEXT(Z108,"###,###")</f>
        <v>246</v>
      </c>
      <c r="AD108" s="134">
        <f>Z108/($Z$4)*100</f>
        <v>18.141592920353983</v>
      </c>
      <c r="AF108" s="113"/>
    </row>
    <row r="109" spans="1:32" x14ac:dyDescent="0.25">
      <c r="S109" s="119" t="s">
        <v>21</v>
      </c>
      <c r="T109" s="119"/>
      <c r="U109" s="116"/>
      <c r="V109" s="116">
        <v>153</v>
      </c>
      <c r="W109" s="116">
        <v>172</v>
      </c>
      <c r="X109" s="116">
        <v>215</v>
      </c>
      <c r="Y109" s="116">
        <v>218</v>
      </c>
      <c r="Z109" s="116">
        <v>196</v>
      </c>
      <c r="AB109" s="113" t="str">
        <f>TEXT(Z109,"###,###")</f>
        <v>196</v>
      </c>
      <c r="AD109" s="134">
        <f>Z109/($Z$4)*100</f>
        <v>14.454277286135694</v>
      </c>
      <c r="AF109" s="113"/>
    </row>
    <row r="110" spans="1:32" x14ac:dyDescent="0.25">
      <c r="S110" s="119" t="s">
        <v>22</v>
      </c>
      <c r="T110" s="119"/>
      <c r="U110" s="116"/>
      <c r="V110" s="116">
        <v>158</v>
      </c>
      <c r="W110" s="116">
        <v>190</v>
      </c>
      <c r="X110" s="116">
        <v>221</v>
      </c>
      <c r="Y110" s="116">
        <v>232</v>
      </c>
      <c r="Z110" s="116">
        <v>236</v>
      </c>
      <c r="AB110" s="113" t="str">
        <f>TEXT(Z110,"###,###")</f>
        <v>236</v>
      </c>
      <c r="AD110" s="134">
        <f>Z110/($Z$4)*100</f>
        <v>17.404129793510325</v>
      </c>
      <c r="AF110" s="113"/>
    </row>
    <row r="111" spans="1:32" x14ac:dyDescent="0.25">
      <c r="S111" s="119" t="s">
        <v>23</v>
      </c>
      <c r="T111" s="119"/>
      <c r="U111" s="116"/>
      <c r="V111" s="116">
        <v>246</v>
      </c>
      <c r="W111" s="116">
        <v>304</v>
      </c>
      <c r="X111" s="116">
        <v>312</v>
      </c>
      <c r="Y111" s="116">
        <v>325</v>
      </c>
      <c r="Z111" s="116">
        <v>308</v>
      </c>
      <c r="AB111" s="113" t="str">
        <f>TEXT(Z111,"###,###")</f>
        <v>308</v>
      </c>
      <c r="AD111" s="134">
        <f>Z111/($Z$4)*100</f>
        <v>22.713864306784661</v>
      </c>
      <c r="AF111" s="113"/>
    </row>
    <row r="112" spans="1:32" x14ac:dyDescent="0.25">
      <c r="S112" s="122" t="s">
        <v>54</v>
      </c>
      <c r="T112" s="122"/>
      <c r="U112" s="116"/>
      <c r="V112" s="116">
        <v>960</v>
      </c>
      <c r="W112" s="116">
        <v>1222</v>
      </c>
      <c r="X112" s="116">
        <v>1526</v>
      </c>
      <c r="Y112" s="116">
        <v>1324</v>
      </c>
      <c r="Z112" s="116">
        <v>1356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45.22</v>
      </c>
      <c r="W118" s="135">
        <v>43.63</v>
      </c>
      <c r="X118" s="135">
        <v>44.66</v>
      </c>
      <c r="Y118" s="135">
        <v>43.43</v>
      </c>
      <c r="Z118" s="135">
        <v>44.35</v>
      </c>
      <c r="AB118" s="113" t="str">
        <f>TEXT(Z118,"##.0")</f>
        <v>44.4</v>
      </c>
    </row>
    <row r="120" spans="19:32" x14ac:dyDescent="0.25">
      <c r="S120" s="105" t="s">
        <v>102</v>
      </c>
      <c r="T120" s="116"/>
      <c r="U120" s="116"/>
      <c r="V120" s="116">
        <v>444</v>
      </c>
      <c r="W120" s="116">
        <v>491</v>
      </c>
      <c r="X120" s="116">
        <v>566</v>
      </c>
      <c r="Y120" s="116">
        <v>554</v>
      </c>
      <c r="Z120" s="116">
        <v>547</v>
      </c>
      <c r="AB120" s="113" t="str">
        <f>TEXT(Z120,"###,###")</f>
        <v>547</v>
      </c>
    </row>
    <row r="121" spans="19:32" x14ac:dyDescent="0.25">
      <c r="S121" s="105" t="s">
        <v>103</v>
      </c>
      <c r="T121" s="116"/>
      <c r="U121" s="116"/>
      <c r="V121" s="116">
        <v>156</v>
      </c>
      <c r="W121" s="116">
        <v>183</v>
      </c>
      <c r="X121" s="116">
        <v>280</v>
      </c>
      <c r="Y121" s="116">
        <v>206</v>
      </c>
      <c r="Z121" s="116">
        <v>261</v>
      </c>
      <c r="AB121" s="113" t="str">
        <f>TEXT(Z121,"###,###")</f>
        <v>261</v>
      </c>
    </row>
    <row r="122" spans="19:32" x14ac:dyDescent="0.25">
      <c r="S122" s="105" t="s">
        <v>104</v>
      </c>
      <c r="T122" s="116"/>
      <c r="U122" s="116"/>
      <c r="V122" s="116">
        <v>84</v>
      </c>
      <c r="W122" s="116">
        <v>119</v>
      </c>
      <c r="X122" s="116">
        <v>144</v>
      </c>
      <c r="Y122" s="116">
        <v>112</v>
      </c>
      <c r="Z122" s="116">
        <v>120</v>
      </c>
      <c r="AB122" s="113" t="str">
        <f>TEXT(Z122,"###,###")</f>
        <v>120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528</v>
      </c>
      <c r="W124" s="116">
        <v>610</v>
      </c>
      <c r="X124" s="116">
        <v>710</v>
      </c>
      <c r="Y124" s="116">
        <v>666</v>
      </c>
      <c r="Z124" s="116">
        <v>667</v>
      </c>
      <c r="AB124" s="113" t="str">
        <f>TEXT(Z124,"###,###")</f>
        <v>667</v>
      </c>
      <c r="AD124" s="131">
        <f>Z124/$Z$7*100</f>
        <v>71.72043010752688</v>
      </c>
    </row>
    <row r="125" spans="19:32" x14ac:dyDescent="0.25">
      <c r="S125" s="105" t="s">
        <v>106</v>
      </c>
      <c r="T125" s="116"/>
      <c r="U125" s="116"/>
      <c r="V125" s="116">
        <v>240</v>
      </c>
      <c r="W125" s="116">
        <v>302</v>
      </c>
      <c r="X125" s="116">
        <v>424</v>
      </c>
      <c r="Y125" s="116">
        <v>318</v>
      </c>
      <c r="Z125" s="116">
        <v>381</v>
      </c>
      <c r="AB125" s="113" t="str">
        <f>TEXT(Z125,"###,###")</f>
        <v>381</v>
      </c>
      <c r="AD125" s="131">
        <f>Z125/$Z$7*100</f>
        <v>40.967741935483872</v>
      </c>
    </row>
    <row r="127" spans="19:32" x14ac:dyDescent="0.25">
      <c r="S127" s="105" t="s">
        <v>107</v>
      </c>
      <c r="T127" s="116"/>
      <c r="U127" s="116"/>
      <c r="V127" s="116">
        <v>357</v>
      </c>
      <c r="W127" s="116">
        <v>411</v>
      </c>
      <c r="X127" s="116">
        <v>533</v>
      </c>
      <c r="Y127" s="116">
        <v>465</v>
      </c>
      <c r="Z127" s="116">
        <v>493</v>
      </c>
      <c r="AB127" s="113" t="str">
        <f>TEXT(Z127,"###,###")</f>
        <v>493</v>
      </c>
      <c r="AD127" s="131">
        <f>Z127/$Z$7*100</f>
        <v>53.010752688172047</v>
      </c>
    </row>
    <row r="128" spans="19:32" x14ac:dyDescent="0.25">
      <c r="S128" s="105" t="s">
        <v>108</v>
      </c>
      <c r="T128" s="116"/>
      <c r="U128" s="116"/>
      <c r="V128" s="116">
        <v>333</v>
      </c>
      <c r="W128" s="116">
        <v>382</v>
      </c>
      <c r="X128" s="116">
        <v>459</v>
      </c>
      <c r="Y128" s="116">
        <v>411</v>
      </c>
      <c r="Z128" s="116">
        <v>431</v>
      </c>
      <c r="AB128" s="113" t="str">
        <f>TEXT(Z128,"###,###")</f>
        <v>431</v>
      </c>
      <c r="AD128" s="131">
        <f>Z128/$Z$7*100</f>
        <v>46.344086021505376</v>
      </c>
    </row>
    <row r="130" spans="19:20" x14ac:dyDescent="0.25">
      <c r="S130" s="105" t="s">
        <v>267</v>
      </c>
      <c r="T130" s="131">
        <v>58.817204301075265</v>
      </c>
    </row>
    <row r="131" spans="19:20" x14ac:dyDescent="0.25">
      <c r="S131" s="105" t="s">
        <v>268</v>
      </c>
      <c r="T131" s="131">
        <v>28.064516129032256</v>
      </c>
    </row>
    <row r="132" spans="19:20" x14ac:dyDescent="0.25">
      <c r="S132" s="105" t="s">
        <v>269</v>
      </c>
      <c r="T132" s="131">
        <v>12.903225806451612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8000EC-85EE-484F-9889-634BA25AEA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0033231-3A2D-437A-B19F-56CB1A3EB1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3A4326-DDA2-48D7-8153-365BE4E561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35F65BA-E27D-4AFD-99C3-5FAC5DCF6D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F4EF0-E9EE-4CDF-99DB-8442546B5B0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125</v>
      </c>
      <c r="T1" s="103"/>
      <c r="U1" s="103"/>
      <c r="V1" s="103"/>
      <c r="W1" s="103"/>
      <c r="X1" s="103"/>
      <c r="Y1" s="104" t="s">
        <v>212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125</v>
      </c>
      <c r="Y3" s="109" t="s">
        <v>212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10.15 Coober Pedy,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623</v>
      </c>
      <c r="W4" s="112">
        <v>836</v>
      </c>
      <c r="X4" s="112">
        <v>1214</v>
      </c>
      <c r="Y4" s="112">
        <v>972</v>
      </c>
      <c r="Z4" s="112">
        <v>1129</v>
      </c>
      <c r="AB4" s="113" t="str">
        <f>TEXT(Z4,"###,###")</f>
        <v>1,129</v>
      </c>
      <c r="AD4" s="114">
        <f>Z4/Y4-1</f>
        <v>0.16152263374485587</v>
      </c>
      <c r="AF4" s="114">
        <f>Z4/V4-1</f>
        <v>0.812199036918138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297</v>
      </c>
      <c r="W5" s="112">
        <v>406</v>
      </c>
      <c r="X5" s="112">
        <v>621</v>
      </c>
      <c r="Y5" s="112">
        <v>472</v>
      </c>
      <c r="Z5" s="112">
        <v>560</v>
      </c>
      <c r="AB5" s="113" t="str">
        <f>TEXT(Z5,"###,###")</f>
        <v>560</v>
      </c>
      <c r="AD5" s="114">
        <f t="shared" ref="AD5:AD9" si="0">Z5/Y5-1</f>
        <v>0.18644067796610164</v>
      </c>
      <c r="AF5" s="114">
        <f t="shared" ref="AF5:AF9" si="1">Z5/V5-1</f>
        <v>0.8855218855218856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331</v>
      </c>
      <c r="W6" s="112">
        <v>430</v>
      </c>
      <c r="X6" s="112">
        <v>585</v>
      </c>
      <c r="Y6" s="112">
        <v>501</v>
      </c>
      <c r="Z6" s="112">
        <v>565</v>
      </c>
      <c r="AB6" s="113" t="str">
        <f>TEXT(Z6,"###,###")</f>
        <v>565</v>
      </c>
      <c r="AD6" s="114">
        <f t="shared" si="0"/>
        <v>0.12774451097804396</v>
      </c>
      <c r="AF6" s="114">
        <f t="shared" si="1"/>
        <v>0.70694864048338379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483</v>
      </c>
      <c r="W7" s="112">
        <v>590</v>
      </c>
      <c r="X7" s="112">
        <v>816</v>
      </c>
      <c r="Y7" s="112">
        <v>662</v>
      </c>
      <c r="Z7" s="112">
        <v>792</v>
      </c>
      <c r="AB7" s="113" t="str">
        <f>TEXT(Z7,"###,###")</f>
        <v>792</v>
      </c>
      <c r="AD7" s="114">
        <f t="shared" si="0"/>
        <v>0.1963746223564955</v>
      </c>
      <c r="AF7" s="114">
        <f t="shared" si="1"/>
        <v>0.63975155279503104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1,129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792</v>
      </c>
      <c r="P8" s="69"/>
      <c r="S8" s="111" t="s">
        <v>86</v>
      </c>
      <c r="T8" s="112"/>
      <c r="U8" s="112"/>
      <c r="V8" s="112">
        <v>34417.25</v>
      </c>
      <c r="W8" s="112">
        <v>36980</v>
      </c>
      <c r="X8" s="112">
        <v>38046.550000000003</v>
      </c>
      <c r="Y8" s="112">
        <v>39263.57</v>
      </c>
      <c r="Z8" s="112">
        <v>42057.77</v>
      </c>
      <c r="AB8" s="113" t="str">
        <f>TEXT(Z8,"$###,###")</f>
        <v>$42,058</v>
      </c>
      <c r="AD8" s="114">
        <f t="shared" si="0"/>
        <v>7.1165204794163994E-2</v>
      </c>
      <c r="AF8" s="114">
        <f t="shared" si="1"/>
        <v>0.22199681845586139</v>
      </c>
    </row>
    <row r="9" spans="1:32" x14ac:dyDescent="0.25">
      <c r="A9" s="32" t="s">
        <v>15</v>
      </c>
      <c r="B9" s="73"/>
      <c r="C9" s="74"/>
      <c r="D9" s="75">
        <f>AD104</f>
        <v>63.77325066430469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51.893939393939391</v>
      </c>
      <c r="P9" s="76" t="s">
        <v>87</v>
      </c>
      <c r="S9" s="111" t="s">
        <v>7</v>
      </c>
      <c r="T9" s="112"/>
      <c r="U9" s="112"/>
      <c r="V9" s="112">
        <v>22269217</v>
      </c>
      <c r="W9" s="112">
        <v>26083605</v>
      </c>
      <c r="X9" s="112">
        <v>35513372</v>
      </c>
      <c r="Y9" s="112">
        <v>31274350</v>
      </c>
      <c r="Z9" s="112">
        <v>36325289</v>
      </c>
      <c r="AB9" s="113" t="str">
        <f>TEXT(Z9/1000000,"$#,###.0")&amp;" mil"</f>
        <v>$36.3 mil</v>
      </c>
      <c r="AD9" s="114">
        <f t="shared" si="0"/>
        <v>0.1615042039243022</v>
      </c>
      <c r="AF9" s="114">
        <f t="shared" si="1"/>
        <v>0.63118842481080506</v>
      </c>
    </row>
    <row r="10" spans="1:32" x14ac:dyDescent="0.25">
      <c r="A10" s="32" t="s">
        <v>18</v>
      </c>
      <c r="B10" s="73"/>
      <c r="C10" s="74"/>
      <c r="D10" s="75">
        <f>AD105</f>
        <v>26.926483613817538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47.979797979797979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78.787878787878782</v>
      </c>
      <c r="P11" s="76" t="s">
        <v>87</v>
      </c>
      <c r="S11" s="111" t="s">
        <v>30</v>
      </c>
      <c r="T11" s="116"/>
      <c r="U11" s="116"/>
      <c r="V11" s="116">
        <v>543</v>
      </c>
      <c r="W11" s="116">
        <v>725</v>
      </c>
      <c r="X11" s="116">
        <v>1043</v>
      </c>
      <c r="Y11" s="116">
        <v>854</v>
      </c>
      <c r="Z11" s="116">
        <v>964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11.868686868686869</v>
      </c>
      <c r="P12" s="76" t="s">
        <v>87</v>
      </c>
      <c r="S12" s="111" t="s">
        <v>31</v>
      </c>
      <c r="T12" s="116"/>
      <c r="U12" s="116"/>
      <c r="V12" s="116">
        <v>83</v>
      </c>
      <c r="W12" s="116">
        <v>111</v>
      </c>
      <c r="X12" s="116">
        <v>168</v>
      </c>
      <c r="Y12" s="116">
        <v>113</v>
      </c>
      <c r="Z12" s="116">
        <v>161</v>
      </c>
    </row>
    <row r="13" spans="1:32" ht="15" customHeight="1" x14ac:dyDescent="0.25">
      <c r="A13" s="32" t="s">
        <v>20</v>
      </c>
      <c r="B13" s="74"/>
      <c r="C13" s="74"/>
      <c r="D13" s="75">
        <f>AD108</f>
        <v>17.006200177147917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8.2070707070707076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15.146147032772364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44.0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35.872453498671391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16.666666666666664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12</v>
      </c>
      <c r="Z15" s="116">
        <v>25</v>
      </c>
      <c r="AB15" s="121">
        <f t="shared" ref="AB15:AB34" si="2">IF(Z15="np",0,Z15/$Z$34)</f>
        <v>2.2182786157941437E-2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21.87776793622675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83.333333333333343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27</v>
      </c>
      <c r="Z16" s="116">
        <v>36</v>
      </c>
      <c r="AB16" s="121">
        <f t="shared" si="2"/>
        <v>3.1943212067435667E-2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</v>
      </c>
      <c r="Z17" s="116">
        <v>9</v>
      </c>
      <c r="AB17" s="121">
        <f t="shared" si="2"/>
        <v>7.9858030168589167E-3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5</v>
      </c>
      <c r="Z18" s="116">
        <v>4</v>
      </c>
      <c r="AB18" s="121">
        <f t="shared" si="2"/>
        <v>3.5492457852706301E-3</v>
      </c>
    </row>
    <row r="19" spans="1:28" x14ac:dyDescent="0.25">
      <c r="A19" s="65" t="str">
        <f>$S$1&amp;" ("&amp;$V$2&amp;" to "&amp;$Z$2&amp;")"</f>
        <v>Coober Pedy (2015-16 to 2019-20)</v>
      </c>
      <c r="B19" s="65"/>
      <c r="C19" s="65"/>
      <c r="D19" s="65"/>
      <c r="E19" s="65"/>
      <c r="F19" s="65"/>
      <c r="G19" s="65" t="str">
        <f>$S$1&amp;" ("&amp;$V$2&amp;" to "&amp;$Z$2&amp;")"</f>
        <v>Coober Pedy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56</v>
      </c>
      <c r="Z19" s="116">
        <v>67</v>
      </c>
      <c r="AB19" s="121">
        <f t="shared" si="2"/>
        <v>5.944986690328305E-2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38</v>
      </c>
      <c r="Z20" s="116">
        <v>17</v>
      </c>
      <c r="AB20" s="121">
        <f t="shared" si="2"/>
        <v>1.5084294587400177E-2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101</v>
      </c>
      <c r="Z21" s="116">
        <v>130</v>
      </c>
      <c r="AB21" s="121">
        <f t="shared" si="2"/>
        <v>0.11535048802129548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186</v>
      </c>
      <c r="Z22" s="116">
        <v>184</v>
      </c>
      <c r="AB22" s="121">
        <f t="shared" si="2"/>
        <v>0.16326530612244897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24</v>
      </c>
      <c r="Z23" s="116">
        <v>29</v>
      </c>
      <c r="AB23" s="121">
        <f t="shared" si="2"/>
        <v>2.5732031943212066E-2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17</v>
      </c>
      <c r="AB24" s="121">
        <f t="shared" si="2"/>
        <v>1.5084294587400177E-2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12</v>
      </c>
      <c r="Z25" s="116">
        <v>13</v>
      </c>
      <c r="AB25" s="121">
        <f t="shared" si="2"/>
        <v>1.1535048802129548E-2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</v>
      </c>
      <c r="Z26" s="116">
        <v>24</v>
      </c>
      <c r="AB26" s="121">
        <f t="shared" si="2"/>
        <v>2.1295474711623779E-2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</v>
      </c>
      <c r="Z27" s="116">
        <v>16</v>
      </c>
      <c r="AB27" s="121">
        <f t="shared" si="2"/>
        <v>1.419698314108252E-2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55</v>
      </c>
      <c r="Z28" s="116">
        <v>102</v>
      </c>
      <c r="AB28" s="121">
        <f t="shared" si="2"/>
        <v>9.0505767524401065E-2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120</v>
      </c>
      <c r="Z29" s="116">
        <v>121</v>
      </c>
      <c r="AB29" s="121">
        <f t="shared" si="2"/>
        <v>0.10736468500443656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56</v>
      </c>
      <c r="Z30" s="116">
        <v>67</v>
      </c>
      <c r="AB30" s="121">
        <f t="shared" si="2"/>
        <v>5.944986690328305E-2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140</v>
      </c>
      <c r="Z31" s="116">
        <v>171</v>
      </c>
      <c r="AB31" s="121">
        <f t="shared" si="2"/>
        <v>0.15173025732031944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</v>
      </c>
      <c r="Z32" s="116">
        <v>8</v>
      </c>
      <c r="AB32" s="121">
        <f t="shared" si="2"/>
        <v>7.0984915705412602E-3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25</v>
      </c>
      <c r="Z33" s="116">
        <v>29</v>
      </c>
      <c r="AB33" s="121">
        <f t="shared" si="2"/>
        <v>2.5732031943212066E-2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970</v>
      </c>
      <c r="Z34" s="124">
        <v>1127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660</v>
      </c>
      <c r="AB37" s="136">
        <f>Z37/Z40*100</f>
        <v>83.333333333333343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132</v>
      </c>
      <c r="AB38" s="136">
        <f>Z38/Z40*100</f>
        <v>16.666666666666664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792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6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9</v>
      </c>
      <c r="X45" s="116">
        <v>8</v>
      </c>
      <c r="Y45" s="116">
        <v>9</v>
      </c>
      <c r="Z45" s="116">
        <v>3</v>
      </c>
    </row>
    <row r="46" spans="19:32" x14ac:dyDescent="0.25">
      <c r="S46" s="119" t="s">
        <v>39</v>
      </c>
      <c r="T46" s="119"/>
      <c r="U46" s="116"/>
      <c r="V46" s="116">
        <v>10</v>
      </c>
      <c r="W46" s="116">
        <v>22</v>
      </c>
      <c r="X46" s="116">
        <v>28</v>
      </c>
      <c r="Y46" s="116">
        <v>20</v>
      </c>
      <c r="Z46" s="116">
        <v>19</v>
      </c>
    </row>
    <row r="47" spans="19:32" x14ac:dyDescent="0.25">
      <c r="S47" s="119" t="s">
        <v>40</v>
      </c>
      <c r="T47" s="119"/>
      <c r="U47" s="116"/>
      <c r="V47" s="116">
        <v>11</v>
      </c>
      <c r="W47" s="116">
        <v>24</v>
      </c>
      <c r="X47" s="116">
        <v>68</v>
      </c>
      <c r="Y47" s="116">
        <v>43</v>
      </c>
      <c r="Z47" s="116">
        <v>32</v>
      </c>
    </row>
    <row r="48" spans="19:32" x14ac:dyDescent="0.25">
      <c r="S48" s="119" t="s">
        <v>41</v>
      </c>
      <c r="T48" s="119"/>
      <c r="U48" s="116"/>
      <c r="V48" s="116">
        <v>40</v>
      </c>
      <c r="W48" s="116">
        <v>53</v>
      </c>
      <c r="X48" s="116">
        <v>70</v>
      </c>
      <c r="Y48" s="116">
        <v>51</v>
      </c>
      <c r="Z48" s="116">
        <v>56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49</v>
      </c>
      <c r="W49" s="116">
        <v>44</v>
      </c>
      <c r="X49" s="116">
        <v>66</v>
      </c>
      <c r="Y49" s="116">
        <v>59</v>
      </c>
      <c r="Z49" s="116">
        <v>84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Coober Pedy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39</v>
      </c>
      <c r="W50" s="116">
        <v>51</v>
      </c>
      <c r="X50" s="116">
        <v>61</v>
      </c>
      <c r="Y50" s="116">
        <v>47</v>
      </c>
      <c r="Z50" s="116">
        <v>61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25</v>
      </c>
      <c r="W51" s="116">
        <v>35</v>
      </c>
      <c r="X51" s="116">
        <v>58</v>
      </c>
      <c r="Y51" s="116">
        <v>52</v>
      </c>
      <c r="Z51" s="116">
        <v>51</v>
      </c>
    </row>
    <row r="52" spans="1:26" ht="15" customHeight="1" x14ac:dyDescent="0.25">
      <c r="S52" s="119" t="s">
        <v>45</v>
      </c>
      <c r="T52" s="119"/>
      <c r="U52" s="116"/>
      <c r="V52" s="116">
        <v>27</v>
      </c>
      <c r="W52" s="116">
        <v>36</v>
      </c>
      <c r="X52" s="116">
        <v>50</v>
      </c>
      <c r="Y52" s="116">
        <v>42</v>
      </c>
      <c r="Z52" s="116">
        <v>45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28</v>
      </c>
      <c r="W53" s="116">
        <v>33</v>
      </c>
      <c r="X53" s="116">
        <v>53</v>
      </c>
      <c r="Y53" s="116">
        <v>44</v>
      </c>
      <c r="Z53" s="116">
        <v>45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26</v>
      </c>
      <c r="W54" s="116">
        <v>32</v>
      </c>
      <c r="X54" s="116">
        <v>63</v>
      </c>
      <c r="Y54" s="116">
        <v>47</v>
      </c>
      <c r="Z54" s="116">
        <v>67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25</v>
      </c>
      <c r="W55" s="116">
        <v>36</v>
      </c>
      <c r="X55" s="116">
        <v>54</v>
      </c>
      <c r="Y55" s="116">
        <v>38</v>
      </c>
      <c r="Z55" s="116">
        <v>49</v>
      </c>
    </row>
    <row r="56" spans="1:26" ht="15" customHeight="1" x14ac:dyDescent="0.25">
      <c r="S56" s="119" t="s">
        <v>49</v>
      </c>
      <c r="T56" s="119"/>
      <c r="U56" s="116"/>
      <c r="V56" s="116">
        <v>10</v>
      </c>
      <c r="W56" s="116">
        <v>8</v>
      </c>
      <c r="X56" s="116">
        <v>13</v>
      </c>
      <c r="Y56" s="116">
        <v>5</v>
      </c>
      <c r="Z56" s="116">
        <v>14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9</v>
      </c>
      <c r="W57" s="116">
        <v>15</v>
      </c>
      <c r="X57" s="116">
        <v>21</v>
      </c>
      <c r="Y57" s="116">
        <v>11</v>
      </c>
      <c r="Z57" s="116">
        <v>13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8</v>
      </c>
      <c r="X58" s="116">
        <v>2</v>
      </c>
      <c r="Y58" s="116">
        <v>7</v>
      </c>
      <c r="Z58" s="116">
        <v>15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</v>
      </c>
      <c r="X59" s="116">
        <v>0</v>
      </c>
      <c r="Y59" s="116">
        <v>0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297</v>
      </c>
      <c r="W61" s="116">
        <v>406</v>
      </c>
      <c r="X61" s="116">
        <v>625</v>
      </c>
      <c r="Y61" s="116">
        <v>471</v>
      </c>
      <c r="Z61" s="116">
        <v>565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12</v>
      </c>
      <c r="X64" s="116">
        <v>11</v>
      </c>
      <c r="Y64" s="116">
        <v>9</v>
      </c>
      <c r="Z64" s="116">
        <v>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Coober Pedy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10</v>
      </c>
      <c r="W65" s="116">
        <v>12</v>
      </c>
      <c r="X65" s="116">
        <v>22</v>
      </c>
      <c r="Y65" s="116">
        <v>20</v>
      </c>
      <c r="Z65" s="116">
        <v>26</v>
      </c>
    </row>
    <row r="66" spans="1:26" x14ac:dyDescent="0.25">
      <c r="S66" s="119" t="s">
        <v>40</v>
      </c>
      <c r="T66" s="119"/>
      <c r="U66" s="116"/>
      <c r="V66" s="116">
        <v>21</v>
      </c>
      <c r="W66" s="116">
        <v>32</v>
      </c>
      <c r="X66" s="116">
        <v>39</v>
      </c>
      <c r="Y66" s="116">
        <v>37</v>
      </c>
      <c r="Z66" s="116">
        <v>24</v>
      </c>
    </row>
    <row r="67" spans="1:26" x14ac:dyDescent="0.25">
      <c r="S67" s="119" t="s">
        <v>41</v>
      </c>
      <c r="T67" s="119"/>
      <c r="U67" s="116"/>
      <c r="V67" s="116">
        <v>48</v>
      </c>
      <c r="W67" s="116">
        <v>67</v>
      </c>
      <c r="X67" s="116">
        <v>86</v>
      </c>
      <c r="Y67" s="116">
        <v>47</v>
      </c>
      <c r="Z67" s="116">
        <v>73</v>
      </c>
    </row>
    <row r="68" spans="1:26" x14ac:dyDescent="0.25">
      <c r="S68" s="119" t="s">
        <v>42</v>
      </c>
      <c r="T68" s="119"/>
      <c r="U68" s="116"/>
      <c r="V68" s="116">
        <v>42</v>
      </c>
      <c r="W68" s="116">
        <v>59</v>
      </c>
      <c r="X68" s="116">
        <v>80</v>
      </c>
      <c r="Y68" s="116">
        <v>64</v>
      </c>
      <c r="Z68" s="116">
        <v>89</v>
      </c>
    </row>
    <row r="69" spans="1:26" x14ac:dyDescent="0.25">
      <c r="S69" s="119" t="s">
        <v>43</v>
      </c>
      <c r="T69" s="119"/>
      <c r="U69" s="116"/>
      <c r="V69" s="116">
        <v>29</v>
      </c>
      <c r="W69" s="116">
        <v>35</v>
      </c>
      <c r="X69" s="116">
        <v>37</v>
      </c>
      <c r="Y69" s="116">
        <v>60</v>
      </c>
      <c r="Z69" s="116">
        <v>32</v>
      </c>
    </row>
    <row r="70" spans="1:26" x14ac:dyDescent="0.25">
      <c r="S70" s="119" t="s">
        <v>44</v>
      </c>
      <c r="T70" s="119"/>
      <c r="U70" s="116"/>
      <c r="V70" s="116">
        <v>28</v>
      </c>
      <c r="W70" s="116">
        <v>43</v>
      </c>
      <c r="X70" s="116">
        <v>57</v>
      </c>
      <c r="Y70" s="116">
        <v>51</v>
      </c>
      <c r="Z70" s="116">
        <v>54</v>
      </c>
    </row>
    <row r="71" spans="1:26" x14ac:dyDescent="0.25">
      <c r="S71" s="119" t="s">
        <v>45</v>
      </c>
      <c r="T71" s="119"/>
      <c r="U71" s="116"/>
      <c r="V71" s="116">
        <v>43</v>
      </c>
      <c r="W71" s="116">
        <v>41</v>
      </c>
      <c r="X71" s="116">
        <v>44</v>
      </c>
      <c r="Y71" s="116">
        <v>37</v>
      </c>
      <c r="Z71" s="116">
        <v>34</v>
      </c>
    </row>
    <row r="72" spans="1:26" x14ac:dyDescent="0.25">
      <c r="S72" s="119" t="s">
        <v>46</v>
      </c>
      <c r="T72" s="119"/>
      <c r="U72" s="116"/>
      <c r="V72" s="116">
        <v>32</v>
      </c>
      <c r="W72" s="116">
        <v>50</v>
      </c>
      <c r="X72" s="116">
        <v>67</v>
      </c>
      <c r="Y72" s="116">
        <v>49</v>
      </c>
      <c r="Z72" s="116">
        <v>65</v>
      </c>
    </row>
    <row r="73" spans="1:26" x14ac:dyDescent="0.25">
      <c r="S73" s="119" t="s">
        <v>47</v>
      </c>
      <c r="T73" s="119"/>
      <c r="U73" s="116"/>
      <c r="V73" s="116">
        <v>30</v>
      </c>
      <c r="W73" s="116">
        <v>32</v>
      </c>
      <c r="X73" s="116">
        <v>61</v>
      </c>
      <c r="Y73" s="116">
        <v>55</v>
      </c>
      <c r="Z73" s="116">
        <v>63</v>
      </c>
    </row>
    <row r="74" spans="1:26" x14ac:dyDescent="0.25">
      <c r="S74" s="119" t="s">
        <v>48</v>
      </c>
      <c r="T74" s="119"/>
      <c r="U74" s="116"/>
      <c r="V74" s="116">
        <v>28</v>
      </c>
      <c r="W74" s="116">
        <v>22</v>
      </c>
      <c r="X74" s="116">
        <v>30</v>
      </c>
      <c r="Y74" s="116">
        <v>32</v>
      </c>
      <c r="Z74" s="116">
        <v>43</v>
      </c>
    </row>
    <row r="75" spans="1:26" x14ac:dyDescent="0.25">
      <c r="S75" s="119" t="s">
        <v>49</v>
      </c>
      <c r="T75" s="119"/>
      <c r="U75" s="116"/>
      <c r="V75" s="116">
        <v>15</v>
      </c>
      <c r="W75" s="116">
        <v>22</v>
      </c>
      <c r="X75" s="116">
        <v>30</v>
      </c>
      <c r="Y75" s="116">
        <v>25</v>
      </c>
      <c r="Z75" s="116">
        <v>21</v>
      </c>
    </row>
    <row r="76" spans="1:26" x14ac:dyDescent="0.25">
      <c r="S76" s="119" t="s">
        <v>50</v>
      </c>
      <c r="T76" s="119"/>
      <c r="U76" s="116"/>
      <c r="V76" s="116">
        <v>10</v>
      </c>
      <c r="W76" s="116">
        <v>6</v>
      </c>
      <c r="X76" s="116">
        <v>11</v>
      </c>
      <c r="Y76" s="116">
        <v>10</v>
      </c>
      <c r="Z76" s="116">
        <v>10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3</v>
      </c>
      <c r="Y77" s="116">
        <v>0</v>
      </c>
      <c r="Z77" s="116">
        <v>3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4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325</v>
      </c>
      <c r="W80" s="116">
        <v>430</v>
      </c>
      <c r="X80" s="116">
        <v>586</v>
      </c>
      <c r="Y80" s="116">
        <v>499</v>
      </c>
      <c r="Z80" s="116">
        <v>562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Coober Pedy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17</v>
      </c>
      <c r="W83" s="116">
        <v>25</v>
      </c>
      <c r="X83" s="116">
        <v>42</v>
      </c>
      <c r="Y83" s="116">
        <v>28</v>
      </c>
      <c r="Z83" s="116">
        <v>36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23</v>
      </c>
      <c r="W84" s="116">
        <v>21</v>
      </c>
      <c r="X84" s="116">
        <v>36</v>
      </c>
      <c r="Y84" s="116">
        <v>19</v>
      </c>
      <c r="Z84" s="116">
        <v>18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33</v>
      </c>
      <c r="W85" s="116">
        <v>32</v>
      </c>
      <c r="X85" s="116">
        <v>49</v>
      </c>
      <c r="Y85" s="116">
        <v>42</v>
      </c>
      <c r="Z85" s="116">
        <v>52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1,129</v>
      </c>
      <c r="D86" s="98">
        <f t="shared" ref="D86:D91" si="4">AD4</f>
        <v>0.16152263374485587</v>
      </c>
      <c r="E86" s="99">
        <f t="shared" ref="E86:E91" si="5">AD4</f>
        <v>0.16152263374485587</v>
      </c>
      <c r="F86" s="98">
        <f t="shared" ref="F86:F91" si="6">AF4</f>
        <v>0.812199036918138</v>
      </c>
      <c r="G86" s="99">
        <f t="shared" ref="G86:G91" si="7">AF4</f>
        <v>0.812199036918138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24</v>
      </c>
      <c r="W86" s="116">
        <v>29</v>
      </c>
      <c r="X86" s="116">
        <v>36</v>
      </c>
      <c r="Y86" s="116">
        <v>36</v>
      </c>
      <c r="Z86" s="116">
        <v>41</v>
      </c>
    </row>
    <row r="87" spans="1:30" ht="15" customHeight="1" x14ac:dyDescent="0.25">
      <c r="A87" s="100" t="s">
        <v>4</v>
      </c>
      <c r="B87" s="51"/>
      <c r="C87" s="101" t="str">
        <f t="shared" si="3"/>
        <v>560</v>
      </c>
      <c r="D87" s="98">
        <f t="shared" si="4"/>
        <v>0.18644067796610164</v>
      </c>
      <c r="E87" s="99">
        <f t="shared" si="5"/>
        <v>0.18644067796610164</v>
      </c>
      <c r="F87" s="98">
        <f t="shared" si="6"/>
        <v>0.8855218855218856</v>
      </c>
      <c r="G87" s="99">
        <f t="shared" si="7"/>
        <v>0.8855218855218856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6</v>
      </c>
      <c r="W87" s="116">
        <v>10</v>
      </c>
      <c r="X87" s="116">
        <v>14</v>
      </c>
      <c r="Y87" s="116">
        <v>8</v>
      </c>
      <c r="Z87" s="116">
        <v>20</v>
      </c>
    </row>
    <row r="88" spans="1:30" ht="15" customHeight="1" x14ac:dyDescent="0.25">
      <c r="A88" s="100" t="s">
        <v>5</v>
      </c>
      <c r="B88" s="51"/>
      <c r="C88" s="101" t="str">
        <f t="shared" si="3"/>
        <v>565</v>
      </c>
      <c r="D88" s="98">
        <f t="shared" si="4"/>
        <v>0.12774451097804396</v>
      </c>
      <c r="E88" s="99">
        <f t="shared" si="5"/>
        <v>0.12774451097804396</v>
      </c>
      <c r="F88" s="98">
        <f t="shared" si="6"/>
        <v>0.70694864048338379</v>
      </c>
      <c r="G88" s="99">
        <f t="shared" si="7"/>
        <v>0.70694864048338379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</v>
      </c>
      <c r="W88" s="116">
        <v>13</v>
      </c>
      <c r="X88" s="116">
        <v>9</v>
      </c>
      <c r="Y88" s="116">
        <v>9</v>
      </c>
      <c r="Z88" s="116">
        <v>10</v>
      </c>
    </row>
    <row r="89" spans="1:30" ht="15" customHeight="1" x14ac:dyDescent="0.25">
      <c r="A89" s="51" t="s">
        <v>6</v>
      </c>
      <c r="B89" s="51"/>
      <c r="C89" s="101" t="str">
        <f t="shared" si="3"/>
        <v>792</v>
      </c>
      <c r="D89" s="98">
        <f t="shared" si="4"/>
        <v>0.1963746223564955</v>
      </c>
      <c r="E89" s="99">
        <f t="shared" si="5"/>
        <v>0.1963746223564955</v>
      </c>
      <c r="F89" s="98">
        <f t="shared" si="6"/>
        <v>0.63975155279503104</v>
      </c>
      <c r="G89" s="99">
        <f t="shared" si="7"/>
        <v>0.63975155279503104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19</v>
      </c>
      <c r="W89" s="116">
        <v>22</v>
      </c>
      <c r="X89" s="116">
        <v>39</v>
      </c>
      <c r="Y89" s="116">
        <v>32</v>
      </c>
      <c r="Z89" s="116">
        <v>37</v>
      </c>
    </row>
    <row r="90" spans="1:30" ht="15" customHeight="1" x14ac:dyDescent="0.25">
      <c r="A90" s="51" t="s">
        <v>100</v>
      </c>
      <c r="B90" s="51"/>
      <c r="C90" s="101" t="str">
        <f t="shared" si="3"/>
        <v>$42,058</v>
      </c>
      <c r="D90" s="98">
        <f t="shared" si="4"/>
        <v>7.1165204794163994E-2</v>
      </c>
      <c r="E90" s="99">
        <f t="shared" si="5"/>
        <v>7.1165204794163994E-2</v>
      </c>
      <c r="F90" s="98">
        <f t="shared" si="6"/>
        <v>0.22199681845586139</v>
      </c>
      <c r="G90" s="99">
        <f t="shared" si="7"/>
        <v>0.22199681845586139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21</v>
      </c>
      <c r="W90" s="116">
        <v>34</v>
      </c>
      <c r="X90" s="116">
        <v>54</v>
      </c>
      <c r="Y90" s="116">
        <v>38</v>
      </c>
      <c r="Z90" s="116">
        <v>45</v>
      </c>
    </row>
    <row r="91" spans="1:30" ht="15" customHeight="1" x14ac:dyDescent="0.25">
      <c r="A91" s="51" t="s">
        <v>7</v>
      </c>
      <c r="B91" s="51"/>
      <c r="C91" s="101" t="str">
        <f t="shared" si="3"/>
        <v>$36.3 mil</v>
      </c>
      <c r="D91" s="98">
        <f t="shared" si="4"/>
        <v>0.1615042039243022</v>
      </c>
      <c r="E91" s="99">
        <f t="shared" si="5"/>
        <v>0.1615042039243022</v>
      </c>
      <c r="F91" s="98">
        <f t="shared" si="6"/>
        <v>0.63118842481080506</v>
      </c>
      <c r="G91" s="99">
        <f t="shared" si="7"/>
        <v>0.63118842481080506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237</v>
      </c>
      <c r="W91" s="116">
        <v>297</v>
      </c>
      <c r="X91" s="116">
        <v>426</v>
      </c>
      <c r="Y91" s="116">
        <v>331</v>
      </c>
      <c r="Z91" s="116">
        <v>407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15</v>
      </c>
      <c r="W93" s="116">
        <v>23</v>
      </c>
      <c r="X93" s="116">
        <v>29</v>
      </c>
      <c r="Y93" s="116">
        <v>25</v>
      </c>
      <c r="Z93" s="116">
        <v>27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33</v>
      </c>
      <c r="W94" s="116">
        <v>44</v>
      </c>
      <c r="X94" s="116">
        <v>48</v>
      </c>
      <c r="Y94" s="116">
        <v>51</v>
      </c>
      <c r="Z94" s="116">
        <v>49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0</v>
      </c>
      <c r="W95" s="116">
        <v>0</v>
      </c>
      <c r="X95" s="116">
        <v>7</v>
      </c>
      <c r="Y95" s="116">
        <v>5</v>
      </c>
      <c r="Z95" s="116">
        <v>14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53</v>
      </c>
      <c r="W96" s="116">
        <v>63</v>
      </c>
      <c r="X96" s="116">
        <v>80</v>
      </c>
      <c r="Y96" s="116">
        <v>75</v>
      </c>
      <c r="Z96" s="116">
        <v>86</v>
      </c>
    </row>
    <row r="97" spans="1:32" ht="15" customHeight="1" x14ac:dyDescent="0.25">
      <c r="S97" s="119" t="s">
        <v>191</v>
      </c>
      <c r="T97" s="119"/>
      <c r="U97" s="116"/>
      <c r="V97" s="116">
        <v>41</v>
      </c>
      <c r="W97" s="116">
        <v>43</v>
      </c>
      <c r="X97" s="116">
        <v>66</v>
      </c>
      <c r="Y97" s="116">
        <v>61</v>
      </c>
      <c r="Z97" s="116">
        <v>67</v>
      </c>
    </row>
    <row r="98" spans="1:32" ht="15" customHeight="1" x14ac:dyDescent="0.25">
      <c r="S98" s="119" t="s">
        <v>192</v>
      </c>
      <c r="T98" s="119"/>
      <c r="U98" s="116"/>
      <c r="V98" s="116">
        <v>12</v>
      </c>
      <c r="W98" s="116">
        <v>19</v>
      </c>
      <c r="X98" s="116">
        <v>31</v>
      </c>
      <c r="Y98" s="116">
        <v>27</v>
      </c>
      <c r="Z98" s="116">
        <v>21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0</v>
      </c>
      <c r="X99" s="116">
        <v>0</v>
      </c>
      <c r="Y99" s="116">
        <v>6</v>
      </c>
      <c r="Z99" s="116">
        <v>4</v>
      </c>
    </row>
    <row r="100" spans="1:32" ht="15" customHeight="1" x14ac:dyDescent="0.25">
      <c r="S100" s="119" t="s">
        <v>59</v>
      </c>
      <c r="T100" s="119"/>
      <c r="U100" s="116"/>
      <c r="V100" s="116">
        <v>17</v>
      </c>
      <c r="W100" s="116">
        <v>19</v>
      </c>
      <c r="X100" s="116">
        <v>42</v>
      </c>
      <c r="Y100" s="116">
        <v>28</v>
      </c>
      <c r="Z100" s="116">
        <v>27</v>
      </c>
    </row>
    <row r="101" spans="1:32" x14ac:dyDescent="0.25">
      <c r="A101" s="20"/>
      <c r="S101" s="122" t="s">
        <v>54</v>
      </c>
      <c r="T101" s="122"/>
      <c r="U101" s="116"/>
      <c r="V101" s="116">
        <v>247</v>
      </c>
      <c r="W101" s="116">
        <v>293</v>
      </c>
      <c r="X101" s="116">
        <v>394</v>
      </c>
      <c r="Y101" s="116">
        <v>332</v>
      </c>
      <c r="Z101" s="116">
        <v>385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360</v>
      </c>
      <c r="W104" s="116">
        <v>476</v>
      </c>
      <c r="X104" s="116">
        <v>752</v>
      </c>
      <c r="Y104" s="116">
        <v>585</v>
      </c>
      <c r="Z104" s="116">
        <v>720</v>
      </c>
      <c r="AB104" s="113" t="str">
        <f>TEXT(Z104,"###,###")</f>
        <v>720</v>
      </c>
      <c r="AD104" s="134">
        <f>Z104/($Z$4)*100</f>
        <v>63.77325066430469</v>
      </c>
      <c r="AF104" s="113"/>
    </row>
    <row r="105" spans="1:32" x14ac:dyDescent="0.25">
      <c r="S105" s="119" t="s">
        <v>18</v>
      </c>
      <c r="T105" s="119"/>
      <c r="U105" s="116"/>
      <c r="V105" s="116">
        <v>135</v>
      </c>
      <c r="W105" s="116">
        <v>269</v>
      </c>
      <c r="X105" s="116">
        <v>342</v>
      </c>
      <c r="Y105" s="116">
        <v>307</v>
      </c>
      <c r="Z105" s="116">
        <v>304</v>
      </c>
      <c r="AB105" s="113" t="str">
        <f>TEXT(Z105,"###,###")</f>
        <v>304</v>
      </c>
      <c r="AD105" s="134">
        <f>Z105/($Z$4)*100</f>
        <v>26.926483613817538</v>
      </c>
      <c r="AF105" s="113"/>
    </row>
    <row r="106" spans="1:32" x14ac:dyDescent="0.25">
      <c r="S106" s="122" t="s">
        <v>54</v>
      </c>
      <c r="T106" s="122"/>
      <c r="U106" s="124"/>
      <c r="V106" s="124">
        <v>495</v>
      </c>
      <c r="W106" s="124">
        <v>745</v>
      </c>
      <c r="X106" s="124">
        <v>1094</v>
      </c>
      <c r="Y106" s="124">
        <v>892</v>
      </c>
      <c r="Z106" s="124">
        <v>1024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71</v>
      </c>
      <c r="W108" s="116">
        <v>134</v>
      </c>
      <c r="X108" s="116">
        <v>256</v>
      </c>
      <c r="Y108" s="116">
        <v>172</v>
      </c>
      <c r="Z108" s="116">
        <v>192</v>
      </c>
      <c r="AB108" s="113" t="str">
        <f>TEXT(Z108,"###,###")</f>
        <v>192</v>
      </c>
      <c r="AD108" s="134">
        <f>Z108/($Z$4)*100</f>
        <v>17.006200177147917</v>
      </c>
      <c r="AF108" s="113"/>
    </row>
    <row r="109" spans="1:32" x14ac:dyDescent="0.25">
      <c r="S109" s="119" t="s">
        <v>21</v>
      </c>
      <c r="T109" s="119"/>
      <c r="U109" s="116"/>
      <c r="V109" s="116">
        <v>65</v>
      </c>
      <c r="W109" s="116">
        <v>97</v>
      </c>
      <c r="X109" s="116">
        <v>197</v>
      </c>
      <c r="Y109" s="116">
        <v>180</v>
      </c>
      <c r="Z109" s="116">
        <v>171</v>
      </c>
      <c r="AB109" s="113" t="str">
        <f>TEXT(Z109,"###,###")</f>
        <v>171</v>
      </c>
      <c r="AD109" s="134">
        <f>Z109/($Z$4)*100</f>
        <v>15.146147032772364</v>
      </c>
      <c r="AF109" s="113"/>
    </row>
    <row r="110" spans="1:32" x14ac:dyDescent="0.25">
      <c r="S110" s="119" t="s">
        <v>22</v>
      </c>
      <c r="T110" s="119"/>
      <c r="U110" s="116"/>
      <c r="V110" s="116">
        <v>185</v>
      </c>
      <c r="W110" s="116">
        <v>305</v>
      </c>
      <c r="X110" s="116">
        <v>418</v>
      </c>
      <c r="Y110" s="116">
        <v>292</v>
      </c>
      <c r="Z110" s="116">
        <v>405</v>
      </c>
      <c r="AB110" s="113" t="str">
        <f>TEXT(Z110,"###,###")</f>
        <v>405</v>
      </c>
      <c r="AD110" s="134">
        <f>Z110/($Z$4)*100</f>
        <v>35.872453498671391</v>
      </c>
      <c r="AF110" s="113"/>
    </row>
    <row r="111" spans="1:32" x14ac:dyDescent="0.25">
      <c r="S111" s="119" t="s">
        <v>23</v>
      </c>
      <c r="T111" s="119"/>
      <c r="U111" s="116"/>
      <c r="V111" s="116">
        <v>172</v>
      </c>
      <c r="W111" s="116">
        <v>209</v>
      </c>
      <c r="X111" s="116">
        <v>226</v>
      </c>
      <c r="Y111" s="116">
        <v>247</v>
      </c>
      <c r="Z111" s="116">
        <v>247</v>
      </c>
      <c r="AB111" s="113" t="str">
        <f>TEXT(Z111,"###,###")</f>
        <v>247</v>
      </c>
      <c r="AD111" s="134">
        <f>Z111/($Z$4)*100</f>
        <v>21.87776793622675</v>
      </c>
      <c r="AF111" s="113"/>
    </row>
    <row r="112" spans="1:32" x14ac:dyDescent="0.25">
      <c r="S112" s="122" t="s">
        <v>54</v>
      </c>
      <c r="T112" s="122"/>
      <c r="U112" s="116"/>
      <c r="V112" s="116">
        <v>625</v>
      </c>
      <c r="W112" s="116">
        <v>836</v>
      </c>
      <c r="X112" s="116">
        <v>1208</v>
      </c>
      <c r="Y112" s="116">
        <v>972</v>
      </c>
      <c r="Z112" s="116">
        <v>1124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44.3</v>
      </c>
      <c r="W118" s="135">
        <v>42.07</v>
      </c>
      <c r="X118" s="135">
        <v>42.87</v>
      </c>
      <c r="Y118" s="135">
        <v>42.38</v>
      </c>
      <c r="Z118" s="135">
        <v>43.99</v>
      </c>
      <c r="AB118" s="113" t="str">
        <f>TEXT(Z118,"##.0")</f>
        <v>44.0</v>
      </c>
    </row>
    <row r="120" spans="19:32" x14ac:dyDescent="0.25">
      <c r="S120" s="105" t="s">
        <v>102</v>
      </c>
      <c r="T120" s="116"/>
      <c r="U120" s="116"/>
      <c r="V120" s="116">
        <v>398</v>
      </c>
      <c r="W120" s="116">
        <v>479</v>
      </c>
      <c r="X120" s="116">
        <v>651</v>
      </c>
      <c r="Y120" s="116">
        <v>549</v>
      </c>
      <c r="Z120" s="116">
        <v>624</v>
      </c>
      <c r="AB120" s="113" t="str">
        <f>TEXT(Z120,"###,###")</f>
        <v>624</v>
      </c>
    </row>
    <row r="121" spans="19:32" x14ac:dyDescent="0.25">
      <c r="S121" s="105" t="s">
        <v>103</v>
      </c>
      <c r="T121" s="116"/>
      <c r="U121" s="116"/>
      <c r="V121" s="116">
        <v>60</v>
      </c>
      <c r="W121" s="116">
        <v>70</v>
      </c>
      <c r="X121" s="116">
        <v>100</v>
      </c>
      <c r="Y121" s="116">
        <v>62</v>
      </c>
      <c r="Z121" s="116">
        <v>94</v>
      </c>
      <c r="AB121" s="113" t="str">
        <f>TEXT(Z121,"###,###")</f>
        <v>94</v>
      </c>
    </row>
    <row r="122" spans="19:32" x14ac:dyDescent="0.25">
      <c r="S122" s="105" t="s">
        <v>104</v>
      </c>
      <c r="T122" s="116"/>
      <c r="U122" s="116"/>
      <c r="V122" s="116">
        <v>24</v>
      </c>
      <c r="W122" s="116">
        <v>41</v>
      </c>
      <c r="X122" s="116">
        <v>76</v>
      </c>
      <c r="Y122" s="116">
        <v>52</v>
      </c>
      <c r="Z122" s="116">
        <v>65</v>
      </c>
      <c r="AB122" s="113" t="str">
        <f>TEXT(Z122,"###,###")</f>
        <v>65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422</v>
      </c>
      <c r="W124" s="116">
        <v>520</v>
      </c>
      <c r="X124" s="116">
        <v>727</v>
      </c>
      <c r="Y124" s="116">
        <v>601</v>
      </c>
      <c r="Z124" s="116">
        <v>689</v>
      </c>
      <c r="AB124" s="113" t="str">
        <f>TEXT(Z124,"###,###")</f>
        <v>689</v>
      </c>
      <c r="AD124" s="131">
        <f>Z124/$Z$7*100</f>
        <v>86.994949494949495</v>
      </c>
    </row>
    <row r="125" spans="19:32" x14ac:dyDescent="0.25">
      <c r="S125" s="105" t="s">
        <v>106</v>
      </c>
      <c r="T125" s="116"/>
      <c r="U125" s="116"/>
      <c r="V125" s="116">
        <v>84</v>
      </c>
      <c r="W125" s="116">
        <v>111</v>
      </c>
      <c r="X125" s="116">
        <v>176</v>
      </c>
      <c r="Y125" s="116">
        <v>114</v>
      </c>
      <c r="Z125" s="116">
        <v>159</v>
      </c>
      <c r="AB125" s="113" t="str">
        <f>TEXT(Z125,"###,###")</f>
        <v>159</v>
      </c>
      <c r="AD125" s="131">
        <f>Z125/$Z$7*100</f>
        <v>20.075757575757574</v>
      </c>
    </row>
    <row r="127" spans="19:32" x14ac:dyDescent="0.25">
      <c r="S127" s="105" t="s">
        <v>107</v>
      </c>
      <c r="T127" s="116"/>
      <c r="U127" s="116"/>
      <c r="V127" s="116">
        <v>236</v>
      </c>
      <c r="W127" s="116">
        <v>297</v>
      </c>
      <c r="X127" s="116">
        <v>428</v>
      </c>
      <c r="Y127" s="116">
        <v>331</v>
      </c>
      <c r="Z127" s="116">
        <v>411</v>
      </c>
      <c r="AB127" s="113" t="str">
        <f>TEXT(Z127,"###,###")</f>
        <v>411</v>
      </c>
      <c r="AD127" s="131">
        <f>Z127/$Z$7*100</f>
        <v>51.893939393939391</v>
      </c>
    </row>
    <row r="128" spans="19:32" x14ac:dyDescent="0.25">
      <c r="S128" s="105" t="s">
        <v>108</v>
      </c>
      <c r="T128" s="116"/>
      <c r="U128" s="116"/>
      <c r="V128" s="116">
        <v>245</v>
      </c>
      <c r="W128" s="116">
        <v>293</v>
      </c>
      <c r="X128" s="116">
        <v>395</v>
      </c>
      <c r="Y128" s="116">
        <v>332</v>
      </c>
      <c r="Z128" s="116">
        <v>380</v>
      </c>
      <c r="AB128" s="113" t="str">
        <f>TEXT(Z128,"###,###")</f>
        <v>380</v>
      </c>
      <c r="AD128" s="131">
        <f>Z128/$Z$7*100</f>
        <v>47.979797979797979</v>
      </c>
    </row>
    <row r="130" spans="19:20" x14ac:dyDescent="0.25">
      <c r="S130" s="105" t="s">
        <v>267</v>
      </c>
      <c r="T130" s="131">
        <v>78.787878787878782</v>
      </c>
    </row>
    <row r="131" spans="19:20" x14ac:dyDescent="0.25">
      <c r="S131" s="105" t="s">
        <v>268</v>
      </c>
      <c r="T131" s="131">
        <v>11.868686868686869</v>
      </c>
    </row>
    <row r="132" spans="19:20" x14ac:dyDescent="0.25">
      <c r="S132" s="105" t="s">
        <v>269</v>
      </c>
      <c r="T132" s="131">
        <v>8.2070707070707076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20538-AEF4-43C2-85CC-1A33E017A8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1A5664-0CA9-4B0A-9FE2-EB380A460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40A6751-E32A-4818-8EEC-D23D5CEA74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F9FA8B-8E3F-48B7-B651-63289A2B1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1A54F-4AAA-4EF9-900F-A7C50C49BD78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126</v>
      </c>
      <c r="T1" s="103"/>
      <c r="U1" s="103"/>
      <c r="V1" s="103"/>
      <c r="W1" s="103"/>
      <c r="X1" s="103"/>
      <c r="Y1" s="104" t="s">
        <v>213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126</v>
      </c>
      <c r="Y3" s="109" t="s">
        <v>213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10.16 Copper Coast,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7582</v>
      </c>
      <c r="W4" s="112">
        <v>8103</v>
      </c>
      <c r="X4" s="112">
        <v>8527</v>
      </c>
      <c r="Y4" s="112">
        <v>8355</v>
      </c>
      <c r="Z4" s="112">
        <v>8496</v>
      </c>
      <c r="AB4" s="113" t="str">
        <f>TEXT(Z4,"###,###")</f>
        <v>8,496</v>
      </c>
      <c r="AD4" s="114">
        <f>Z4/Y4-1</f>
        <v>1.6876122082585265E-2</v>
      </c>
      <c r="AF4" s="114">
        <f>Z4/V4-1</f>
        <v>0.1205486678976524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3854</v>
      </c>
      <c r="W5" s="112">
        <v>4119</v>
      </c>
      <c r="X5" s="112">
        <v>4389</v>
      </c>
      <c r="Y5" s="112">
        <v>4201</v>
      </c>
      <c r="Z5" s="112">
        <v>4272</v>
      </c>
      <c r="AB5" s="113" t="str">
        <f>TEXT(Z5,"###,###")</f>
        <v>4,272</v>
      </c>
      <c r="AD5" s="114">
        <f t="shared" ref="AD5:AD9" si="0">Z5/Y5-1</f>
        <v>1.6900737919542941E-2</v>
      </c>
      <c r="AF5" s="114">
        <f t="shared" ref="AF5:AF9" si="1">Z5/V5-1</f>
        <v>0.10845874416190981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3729</v>
      </c>
      <c r="W6" s="112">
        <v>3984</v>
      </c>
      <c r="X6" s="112">
        <v>4139</v>
      </c>
      <c r="Y6" s="112">
        <v>4159</v>
      </c>
      <c r="Z6" s="112">
        <v>4219</v>
      </c>
      <c r="AB6" s="113" t="str">
        <f>TEXT(Z6,"###,###")</f>
        <v>4,219</v>
      </c>
      <c r="AD6" s="114">
        <f t="shared" si="0"/>
        <v>1.4426544842510269E-2</v>
      </c>
      <c r="AF6" s="114">
        <f t="shared" si="1"/>
        <v>0.13140252078305181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5799</v>
      </c>
      <c r="W7" s="112">
        <v>6094</v>
      </c>
      <c r="X7" s="112">
        <v>6405</v>
      </c>
      <c r="Y7" s="112">
        <v>6202</v>
      </c>
      <c r="Z7" s="112">
        <v>6403</v>
      </c>
      <c r="AB7" s="113" t="str">
        <f>TEXT(Z7,"###,###")</f>
        <v>6,403</v>
      </c>
      <c r="AD7" s="114">
        <f t="shared" si="0"/>
        <v>3.2408900354724324E-2</v>
      </c>
      <c r="AF7" s="114">
        <f t="shared" si="1"/>
        <v>0.10415588894637007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8,496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6,403</v>
      </c>
      <c r="P8" s="69"/>
      <c r="S8" s="111" t="s">
        <v>86</v>
      </c>
      <c r="T8" s="112"/>
      <c r="U8" s="112"/>
      <c r="V8" s="112">
        <v>34850.26</v>
      </c>
      <c r="W8" s="112">
        <v>35139.550000000003</v>
      </c>
      <c r="X8" s="112">
        <v>36007.5</v>
      </c>
      <c r="Y8" s="112">
        <v>37747</v>
      </c>
      <c r="Z8" s="112">
        <v>37695.79</v>
      </c>
      <c r="AB8" s="113" t="str">
        <f>TEXT(Z8,"$###,###")</f>
        <v>$37,696</v>
      </c>
      <c r="AD8" s="114">
        <f t="shared" si="0"/>
        <v>-1.3566641057567441E-3</v>
      </c>
      <c r="AF8" s="114">
        <f t="shared" si="1"/>
        <v>8.1650179941268775E-2</v>
      </c>
    </row>
    <row r="9" spans="1:32" x14ac:dyDescent="0.25">
      <c r="A9" s="32" t="s">
        <v>15</v>
      </c>
      <c r="B9" s="73"/>
      <c r="C9" s="74"/>
      <c r="D9" s="75">
        <f>AD104</f>
        <v>72.281073446327682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51.069811026081524</v>
      </c>
      <c r="P9" s="76" t="s">
        <v>87</v>
      </c>
      <c r="S9" s="111" t="s">
        <v>7</v>
      </c>
      <c r="T9" s="112"/>
      <c r="U9" s="112"/>
      <c r="V9" s="112">
        <v>257859675</v>
      </c>
      <c r="W9" s="112">
        <v>288424792</v>
      </c>
      <c r="X9" s="112">
        <v>291940349</v>
      </c>
      <c r="Y9" s="112">
        <v>292339920</v>
      </c>
      <c r="Z9" s="112">
        <v>308933462</v>
      </c>
      <c r="AB9" s="113" t="str">
        <f>TEXT(Z9/1000000,"$#,###.0")&amp;" mil"</f>
        <v>$308.9 mil</v>
      </c>
      <c r="AD9" s="114">
        <f t="shared" si="0"/>
        <v>5.6761122463192759E-2</v>
      </c>
      <c r="AF9" s="114">
        <f t="shared" si="1"/>
        <v>0.19806814307045095</v>
      </c>
    </row>
    <row r="10" spans="1:32" x14ac:dyDescent="0.25">
      <c r="A10" s="32" t="s">
        <v>18</v>
      </c>
      <c r="B10" s="73"/>
      <c r="C10" s="74"/>
      <c r="D10" s="75">
        <f>AD105</f>
        <v>15.301318267419962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48.930188973918476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79.25972200531001</v>
      </c>
      <c r="P11" s="76" t="s">
        <v>87</v>
      </c>
      <c r="S11" s="111" t="s">
        <v>30</v>
      </c>
      <c r="T11" s="116"/>
      <c r="U11" s="116"/>
      <c r="V11" s="116">
        <v>6326</v>
      </c>
      <c r="W11" s="116">
        <v>6825</v>
      </c>
      <c r="X11" s="116">
        <v>7108</v>
      </c>
      <c r="Y11" s="116">
        <v>7112</v>
      </c>
      <c r="Z11" s="116">
        <v>7166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13.727940028111824</v>
      </c>
      <c r="P12" s="76" t="s">
        <v>87</v>
      </c>
      <c r="S12" s="111" t="s">
        <v>31</v>
      </c>
      <c r="T12" s="116"/>
      <c r="U12" s="116"/>
      <c r="V12" s="116">
        <v>1257</v>
      </c>
      <c r="W12" s="116">
        <v>1278</v>
      </c>
      <c r="X12" s="116">
        <v>1419</v>
      </c>
      <c r="Y12" s="116">
        <v>1243</v>
      </c>
      <c r="Z12" s="116">
        <v>1323</v>
      </c>
    </row>
    <row r="13" spans="1:32" ht="15" customHeight="1" x14ac:dyDescent="0.25">
      <c r="A13" s="32" t="s">
        <v>20</v>
      </c>
      <c r="B13" s="74"/>
      <c r="C13" s="74"/>
      <c r="D13" s="75">
        <f>AD108</f>
        <v>16.113465160075329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6.9654849289395599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15.53672316384181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19.279661016949152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14.584634603372892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321</v>
      </c>
      <c r="Z15" s="116">
        <v>362</v>
      </c>
      <c r="AB15" s="121">
        <f t="shared" ref="AB15:AB34" si="2">IF(Z15="np",0,Z15/$Z$34)</f>
        <v>4.260828625235405E-2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36.405367231638422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85.415365396627109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148</v>
      </c>
      <c r="Z16" s="116">
        <v>183</v>
      </c>
      <c r="AB16" s="121">
        <f t="shared" si="2"/>
        <v>2.1539548022598869E-2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418</v>
      </c>
      <c r="Z17" s="116">
        <v>363</v>
      </c>
      <c r="AB17" s="121">
        <f t="shared" si="2"/>
        <v>4.2725988700564974E-2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67</v>
      </c>
      <c r="Z18" s="116">
        <v>47</v>
      </c>
      <c r="AB18" s="121">
        <f t="shared" si="2"/>
        <v>5.5320150659133706E-3</v>
      </c>
    </row>
    <row r="19" spans="1:28" x14ac:dyDescent="0.25">
      <c r="A19" s="65" t="str">
        <f>$S$1&amp;" ("&amp;$V$2&amp;" to "&amp;$Z$2&amp;")"</f>
        <v>Copper Coast (2015-16 to 2019-20)</v>
      </c>
      <c r="B19" s="65"/>
      <c r="C19" s="65"/>
      <c r="D19" s="65"/>
      <c r="E19" s="65"/>
      <c r="F19" s="65"/>
      <c r="G19" s="65" t="str">
        <f>$S$1&amp;" ("&amp;$V$2&amp;" to "&amp;$Z$2&amp;")"</f>
        <v>Copper Coast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559</v>
      </c>
      <c r="Z19" s="116">
        <v>560</v>
      </c>
      <c r="AB19" s="121">
        <f t="shared" si="2"/>
        <v>6.5913370998116755E-2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288</v>
      </c>
      <c r="Z20" s="116">
        <v>288</v>
      </c>
      <c r="AB20" s="121">
        <f t="shared" si="2"/>
        <v>3.3898305084745763E-2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921</v>
      </c>
      <c r="Z21" s="116">
        <v>934</v>
      </c>
      <c r="AB21" s="121">
        <f t="shared" si="2"/>
        <v>0.10993408662900188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560</v>
      </c>
      <c r="Z22" s="116">
        <v>617</v>
      </c>
      <c r="AB22" s="121">
        <f t="shared" si="2"/>
        <v>7.2622410546139354E-2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471</v>
      </c>
      <c r="Z23" s="116">
        <v>425</v>
      </c>
      <c r="AB23" s="121">
        <f t="shared" si="2"/>
        <v>5.0023540489642186E-2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</v>
      </c>
      <c r="Z24" s="116">
        <v>14</v>
      </c>
      <c r="AB24" s="121">
        <f t="shared" si="2"/>
        <v>1.6478342749529191E-3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213</v>
      </c>
      <c r="Z25" s="116">
        <v>261</v>
      </c>
      <c r="AB25" s="121">
        <f t="shared" si="2"/>
        <v>3.0720338983050849E-2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146</v>
      </c>
      <c r="Z26" s="116">
        <v>164</v>
      </c>
      <c r="AB26" s="121">
        <f t="shared" si="2"/>
        <v>1.9303201506591337E-2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308</v>
      </c>
      <c r="Z27" s="116">
        <v>339</v>
      </c>
      <c r="AB27" s="121">
        <f t="shared" si="2"/>
        <v>3.9901129943502825E-2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621</v>
      </c>
      <c r="Z28" s="116">
        <v>605</v>
      </c>
      <c r="AB28" s="121">
        <f t="shared" si="2"/>
        <v>7.120998116760828E-2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460</v>
      </c>
      <c r="Z29" s="116">
        <v>370</v>
      </c>
      <c r="AB29" s="121">
        <f t="shared" si="2"/>
        <v>4.3549905838041435E-2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638</v>
      </c>
      <c r="Z30" s="116">
        <v>676</v>
      </c>
      <c r="AB30" s="121">
        <f t="shared" si="2"/>
        <v>7.9566854990583802E-2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1148</v>
      </c>
      <c r="Z31" s="116">
        <v>1167</v>
      </c>
      <c r="AB31" s="121">
        <f t="shared" si="2"/>
        <v>0.1373587570621469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62</v>
      </c>
      <c r="Z32" s="116">
        <v>79</v>
      </c>
      <c r="AB32" s="121">
        <f t="shared" si="2"/>
        <v>9.2984934086629001E-3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287</v>
      </c>
      <c r="Z33" s="116">
        <v>325</v>
      </c>
      <c r="AB33" s="121">
        <f t="shared" si="2"/>
        <v>3.8253295668549903E-2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8361</v>
      </c>
      <c r="Z34" s="124">
        <v>8496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5470</v>
      </c>
      <c r="AB37" s="136">
        <f>Z37/Z40*100</f>
        <v>85.415365396627109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934</v>
      </c>
      <c r="AB38" s="136">
        <f>Z38/Z40*100</f>
        <v>14.584634603372892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6404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</v>
      </c>
      <c r="W44" s="116">
        <v>0</v>
      </c>
      <c r="X44" s="116">
        <v>8</v>
      </c>
      <c r="Y44" s="116">
        <v>0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116</v>
      </c>
      <c r="W45" s="116">
        <v>134</v>
      </c>
      <c r="X45" s="116">
        <v>132</v>
      </c>
      <c r="Y45" s="116">
        <v>115</v>
      </c>
      <c r="Z45" s="116">
        <v>91</v>
      </c>
    </row>
    <row r="46" spans="19:32" x14ac:dyDescent="0.25">
      <c r="S46" s="119" t="s">
        <v>39</v>
      </c>
      <c r="T46" s="119"/>
      <c r="U46" s="116"/>
      <c r="V46" s="116">
        <v>225</v>
      </c>
      <c r="W46" s="116">
        <v>272</v>
      </c>
      <c r="X46" s="116">
        <v>308</v>
      </c>
      <c r="Y46" s="116">
        <v>286</v>
      </c>
      <c r="Z46" s="116">
        <v>243</v>
      </c>
    </row>
    <row r="47" spans="19:32" x14ac:dyDescent="0.25">
      <c r="S47" s="119" t="s">
        <v>40</v>
      </c>
      <c r="T47" s="119"/>
      <c r="U47" s="116"/>
      <c r="V47" s="116">
        <v>285</v>
      </c>
      <c r="W47" s="116">
        <v>269</v>
      </c>
      <c r="X47" s="116">
        <v>323</v>
      </c>
      <c r="Y47" s="116">
        <v>317</v>
      </c>
      <c r="Z47" s="116">
        <v>360</v>
      </c>
    </row>
    <row r="48" spans="19:32" x14ac:dyDescent="0.25">
      <c r="S48" s="119" t="s">
        <v>41</v>
      </c>
      <c r="T48" s="119"/>
      <c r="U48" s="116"/>
      <c r="V48" s="116">
        <v>331</v>
      </c>
      <c r="W48" s="116">
        <v>411</v>
      </c>
      <c r="X48" s="116">
        <v>405</v>
      </c>
      <c r="Y48" s="116">
        <v>385</v>
      </c>
      <c r="Z48" s="116">
        <v>394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366</v>
      </c>
      <c r="W49" s="116">
        <v>350</v>
      </c>
      <c r="X49" s="116">
        <v>384</v>
      </c>
      <c r="Y49" s="116">
        <v>360</v>
      </c>
      <c r="Z49" s="116">
        <v>366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Copper Coast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304</v>
      </c>
      <c r="W50" s="116">
        <v>350</v>
      </c>
      <c r="X50" s="116">
        <v>371</v>
      </c>
      <c r="Y50" s="116">
        <v>351</v>
      </c>
      <c r="Z50" s="116">
        <v>357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304</v>
      </c>
      <c r="W51" s="116">
        <v>310</v>
      </c>
      <c r="X51" s="116">
        <v>352</v>
      </c>
      <c r="Y51" s="116">
        <v>329</v>
      </c>
      <c r="Z51" s="116">
        <v>345</v>
      </c>
    </row>
    <row r="52" spans="1:26" ht="15" customHeight="1" x14ac:dyDescent="0.25">
      <c r="S52" s="119" t="s">
        <v>45</v>
      </c>
      <c r="T52" s="119"/>
      <c r="U52" s="116"/>
      <c r="V52" s="116">
        <v>460</v>
      </c>
      <c r="W52" s="116">
        <v>431</v>
      </c>
      <c r="X52" s="116">
        <v>406</v>
      </c>
      <c r="Y52" s="116">
        <v>380</v>
      </c>
      <c r="Z52" s="116">
        <v>328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380</v>
      </c>
      <c r="W53" s="116">
        <v>416</v>
      </c>
      <c r="X53" s="116">
        <v>441</v>
      </c>
      <c r="Y53" s="116">
        <v>455</v>
      </c>
      <c r="Z53" s="116">
        <v>450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384</v>
      </c>
      <c r="W54" s="116">
        <v>447</v>
      </c>
      <c r="X54" s="116">
        <v>497</v>
      </c>
      <c r="Y54" s="116">
        <v>460</v>
      </c>
      <c r="Z54" s="116">
        <v>466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341</v>
      </c>
      <c r="W55" s="116">
        <v>370</v>
      </c>
      <c r="X55" s="116">
        <v>360</v>
      </c>
      <c r="Y55" s="116">
        <v>387</v>
      </c>
      <c r="Z55" s="116">
        <v>441</v>
      </c>
    </row>
    <row r="56" spans="1:26" ht="15" customHeight="1" x14ac:dyDescent="0.25">
      <c r="S56" s="119" t="s">
        <v>49</v>
      </c>
      <c r="T56" s="119"/>
      <c r="U56" s="116"/>
      <c r="V56" s="116">
        <v>211</v>
      </c>
      <c r="W56" s="116">
        <v>211</v>
      </c>
      <c r="X56" s="116">
        <v>229</v>
      </c>
      <c r="Y56" s="116">
        <v>221</v>
      </c>
      <c r="Z56" s="116">
        <v>239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61</v>
      </c>
      <c r="W57" s="116">
        <v>72</v>
      </c>
      <c r="X57" s="116">
        <v>94</v>
      </c>
      <c r="Y57" s="116">
        <v>91</v>
      </c>
      <c r="Z57" s="116">
        <v>110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52</v>
      </c>
      <c r="W58" s="116">
        <v>50</v>
      </c>
      <c r="X58" s="116">
        <v>49</v>
      </c>
      <c r="Y58" s="116">
        <v>33</v>
      </c>
      <c r="Z58" s="116">
        <v>33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14</v>
      </c>
      <c r="W59" s="116">
        <v>15</v>
      </c>
      <c r="X59" s="116">
        <v>17</v>
      </c>
      <c r="Y59" s="116">
        <v>14</v>
      </c>
      <c r="Z59" s="116">
        <v>32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4</v>
      </c>
      <c r="W60" s="116">
        <v>5</v>
      </c>
      <c r="X60" s="116">
        <v>13</v>
      </c>
      <c r="Y60" s="116">
        <v>7</v>
      </c>
      <c r="Z60" s="116">
        <v>15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3856</v>
      </c>
      <c r="W61" s="116">
        <v>4119</v>
      </c>
      <c r="X61" s="116">
        <v>4394</v>
      </c>
      <c r="Y61" s="116">
        <v>4199</v>
      </c>
      <c r="Z61" s="116">
        <v>4274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</v>
      </c>
      <c r="W63" s="116">
        <v>12</v>
      </c>
      <c r="X63" s="116">
        <v>7</v>
      </c>
      <c r="Y63" s="116">
        <v>5</v>
      </c>
      <c r="Z63" s="116">
        <v>9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104</v>
      </c>
      <c r="W64" s="116">
        <v>128</v>
      </c>
      <c r="X64" s="116">
        <v>148</v>
      </c>
      <c r="Y64" s="116">
        <v>123</v>
      </c>
      <c r="Z64" s="116">
        <v>110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Copper Coast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258</v>
      </c>
      <c r="W65" s="116">
        <v>250</v>
      </c>
      <c r="X65" s="116">
        <v>288</v>
      </c>
      <c r="Y65" s="116">
        <v>293</v>
      </c>
      <c r="Z65" s="116">
        <v>284</v>
      </c>
    </row>
    <row r="66" spans="1:26" x14ac:dyDescent="0.25">
      <c r="S66" s="119" t="s">
        <v>40</v>
      </c>
      <c r="T66" s="119"/>
      <c r="U66" s="116"/>
      <c r="V66" s="116">
        <v>275</v>
      </c>
      <c r="W66" s="116">
        <v>301</v>
      </c>
      <c r="X66" s="116">
        <v>302</v>
      </c>
      <c r="Y66" s="116">
        <v>319</v>
      </c>
      <c r="Z66" s="116">
        <v>310</v>
      </c>
    </row>
    <row r="67" spans="1:26" x14ac:dyDescent="0.25">
      <c r="S67" s="119" t="s">
        <v>41</v>
      </c>
      <c r="T67" s="119"/>
      <c r="U67" s="116"/>
      <c r="V67" s="116">
        <v>297</v>
      </c>
      <c r="W67" s="116">
        <v>340</v>
      </c>
      <c r="X67" s="116">
        <v>322</v>
      </c>
      <c r="Y67" s="116">
        <v>347</v>
      </c>
      <c r="Z67" s="116">
        <v>390</v>
      </c>
    </row>
    <row r="68" spans="1:26" x14ac:dyDescent="0.25">
      <c r="S68" s="119" t="s">
        <v>42</v>
      </c>
      <c r="T68" s="119"/>
      <c r="U68" s="116"/>
      <c r="V68" s="116">
        <v>322</v>
      </c>
      <c r="W68" s="116">
        <v>312</v>
      </c>
      <c r="X68" s="116">
        <v>306</v>
      </c>
      <c r="Y68" s="116">
        <v>340</v>
      </c>
      <c r="Z68" s="116">
        <v>320</v>
      </c>
    </row>
    <row r="69" spans="1:26" x14ac:dyDescent="0.25">
      <c r="S69" s="119" t="s">
        <v>43</v>
      </c>
      <c r="T69" s="119"/>
      <c r="U69" s="116"/>
      <c r="V69" s="116">
        <v>254</v>
      </c>
      <c r="W69" s="116">
        <v>292</v>
      </c>
      <c r="X69" s="116">
        <v>283</v>
      </c>
      <c r="Y69" s="116">
        <v>303</v>
      </c>
      <c r="Z69" s="116">
        <v>347</v>
      </c>
    </row>
    <row r="70" spans="1:26" x14ac:dyDescent="0.25">
      <c r="S70" s="119" t="s">
        <v>44</v>
      </c>
      <c r="T70" s="119"/>
      <c r="U70" s="116"/>
      <c r="V70" s="116">
        <v>320</v>
      </c>
      <c r="W70" s="116">
        <v>318</v>
      </c>
      <c r="X70" s="116">
        <v>328</v>
      </c>
      <c r="Y70" s="116">
        <v>328</v>
      </c>
      <c r="Z70" s="116">
        <v>326</v>
      </c>
    </row>
    <row r="71" spans="1:26" x14ac:dyDescent="0.25">
      <c r="S71" s="119" t="s">
        <v>45</v>
      </c>
      <c r="T71" s="119"/>
      <c r="U71" s="116"/>
      <c r="V71" s="116">
        <v>432</v>
      </c>
      <c r="W71" s="116">
        <v>450</v>
      </c>
      <c r="X71" s="116">
        <v>487</v>
      </c>
      <c r="Y71" s="116">
        <v>489</v>
      </c>
      <c r="Z71" s="116">
        <v>451</v>
      </c>
    </row>
    <row r="72" spans="1:26" x14ac:dyDescent="0.25">
      <c r="S72" s="119" t="s">
        <v>46</v>
      </c>
      <c r="T72" s="119"/>
      <c r="U72" s="116"/>
      <c r="V72" s="116">
        <v>482</v>
      </c>
      <c r="W72" s="116">
        <v>517</v>
      </c>
      <c r="X72" s="116">
        <v>502</v>
      </c>
      <c r="Y72" s="116">
        <v>438</v>
      </c>
      <c r="Z72" s="116">
        <v>462</v>
      </c>
    </row>
    <row r="73" spans="1:26" x14ac:dyDescent="0.25">
      <c r="S73" s="119" t="s">
        <v>47</v>
      </c>
      <c r="T73" s="119"/>
      <c r="U73" s="116"/>
      <c r="V73" s="116">
        <v>407</v>
      </c>
      <c r="W73" s="116">
        <v>419</v>
      </c>
      <c r="X73" s="116">
        <v>484</v>
      </c>
      <c r="Y73" s="116">
        <v>525</v>
      </c>
      <c r="Z73" s="116">
        <v>500</v>
      </c>
    </row>
    <row r="74" spans="1:26" x14ac:dyDescent="0.25">
      <c r="S74" s="119" t="s">
        <v>48</v>
      </c>
      <c r="T74" s="119"/>
      <c r="U74" s="116"/>
      <c r="V74" s="116">
        <v>330</v>
      </c>
      <c r="W74" s="116">
        <v>361</v>
      </c>
      <c r="X74" s="116">
        <v>345</v>
      </c>
      <c r="Y74" s="116">
        <v>345</v>
      </c>
      <c r="Z74" s="116">
        <v>376</v>
      </c>
    </row>
    <row r="75" spans="1:26" x14ac:dyDescent="0.25">
      <c r="S75" s="119" t="s">
        <v>49</v>
      </c>
      <c r="T75" s="119"/>
      <c r="U75" s="116"/>
      <c r="V75" s="116">
        <v>129</v>
      </c>
      <c r="W75" s="116">
        <v>165</v>
      </c>
      <c r="X75" s="116">
        <v>185</v>
      </c>
      <c r="Y75" s="116">
        <v>176</v>
      </c>
      <c r="Z75" s="116">
        <v>204</v>
      </c>
    </row>
    <row r="76" spans="1:26" x14ac:dyDescent="0.25">
      <c r="S76" s="119" t="s">
        <v>50</v>
      </c>
      <c r="T76" s="119"/>
      <c r="U76" s="116"/>
      <c r="V76" s="116">
        <v>53</v>
      </c>
      <c r="W76" s="116">
        <v>54</v>
      </c>
      <c r="X76" s="116">
        <v>68</v>
      </c>
      <c r="Y76" s="116">
        <v>60</v>
      </c>
      <c r="Z76" s="116">
        <v>70</v>
      </c>
    </row>
    <row r="77" spans="1:26" x14ac:dyDescent="0.25">
      <c r="S77" s="119" t="s">
        <v>51</v>
      </c>
      <c r="T77" s="119"/>
      <c r="U77" s="116"/>
      <c r="V77" s="116">
        <v>38</v>
      </c>
      <c r="W77" s="116">
        <v>39</v>
      </c>
      <c r="X77" s="116">
        <v>50</v>
      </c>
      <c r="Y77" s="116">
        <v>41</v>
      </c>
      <c r="Z77" s="116">
        <v>39</v>
      </c>
    </row>
    <row r="78" spans="1:26" x14ac:dyDescent="0.25">
      <c r="S78" s="119" t="s">
        <v>52</v>
      </c>
      <c r="T78" s="119"/>
      <c r="U78" s="116"/>
      <c r="V78" s="116">
        <v>13</v>
      </c>
      <c r="W78" s="116">
        <v>15</v>
      </c>
      <c r="X78" s="116">
        <v>20</v>
      </c>
      <c r="Y78" s="116">
        <v>13</v>
      </c>
      <c r="Z78" s="116">
        <v>22</v>
      </c>
    </row>
    <row r="79" spans="1:26" x14ac:dyDescent="0.25">
      <c r="S79" s="119" t="s">
        <v>53</v>
      </c>
      <c r="T79" s="119"/>
      <c r="U79" s="116"/>
      <c r="V79" s="116">
        <v>11</v>
      </c>
      <c r="W79" s="116">
        <v>11</v>
      </c>
      <c r="X79" s="116">
        <v>13</v>
      </c>
      <c r="Y79" s="116">
        <v>14</v>
      </c>
      <c r="Z79" s="116">
        <v>16</v>
      </c>
    </row>
    <row r="80" spans="1:26" x14ac:dyDescent="0.25">
      <c r="S80" s="122" t="s">
        <v>54</v>
      </c>
      <c r="T80" s="122"/>
      <c r="U80" s="116"/>
      <c r="V80" s="116">
        <v>3730</v>
      </c>
      <c r="W80" s="116">
        <v>3984</v>
      </c>
      <c r="X80" s="116">
        <v>4139</v>
      </c>
      <c r="Y80" s="116">
        <v>4157</v>
      </c>
      <c r="Z80" s="116">
        <v>4219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Copper Coast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213</v>
      </c>
      <c r="W83" s="116">
        <v>216</v>
      </c>
      <c r="X83" s="116">
        <v>221</v>
      </c>
      <c r="Y83" s="116">
        <v>229</v>
      </c>
      <c r="Z83" s="116">
        <v>245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196</v>
      </c>
      <c r="W84" s="116">
        <v>206</v>
      </c>
      <c r="X84" s="116">
        <v>212</v>
      </c>
      <c r="Y84" s="116">
        <v>220</v>
      </c>
      <c r="Z84" s="116">
        <v>215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491</v>
      </c>
      <c r="W85" s="116">
        <v>529</v>
      </c>
      <c r="X85" s="116">
        <v>564</v>
      </c>
      <c r="Y85" s="116">
        <v>566</v>
      </c>
      <c r="Z85" s="116">
        <v>575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8,496</v>
      </c>
      <c r="D86" s="98">
        <f t="shared" ref="D86:D91" si="4">AD4</f>
        <v>1.6876122082585265E-2</v>
      </c>
      <c r="E86" s="99">
        <f t="shared" ref="E86:E91" si="5">AD4</f>
        <v>1.6876122082585265E-2</v>
      </c>
      <c r="F86" s="98">
        <f t="shared" ref="F86:F91" si="6">AF4</f>
        <v>0.1205486678976524</v>
      </c>
      <c r="G86" s="99">
        <f t="shared" ref="G86:G91" si="7">AF4</f>
        <v>0.1205486678976524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147</v>
      </c>
      <c r="W86" s="116">
        <v>135</v>
      </c>
      <c r="X86" s="116">
        <v>158</v>
      </c>
      <c r="Y86" s="116">
        <v>171</v>
      </c>
      <c r="Z86" s="116">
        <v>181</v>
      </c>
    </row>
    <row r="87" spans="1:30" ht="15" customHeight="1" x14ac:dyDescent="0.25">
      <c r="A87" s="100" t="s">
        <v>4</v>
      </c>
      <c r="B87" s="51"/>
      <c r="C87" s="101" t="str">
        <f t="shared" si="3"/>
        <v>4,272</v>
      </c>
      <c r="D87" s="98">
        <f t="shared" si="4"/>
        <v>1.6900737919542941E-2</v>
      </c>
      <c r="E87" s="99">
        <f t="shared" si="5"/>
        <v>1.6900737919542941E-2</v>
      </c>
      <c r="F87" s="98">
        <f t="shared" si="6"/>
        <v>0.10845874416190981</v>
      </c>
      <c r="G87" s="99">
        <f t="shared" si="7"/>
        <v>0.10845874416190981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88</v>
      </c>
      <c r="W87" s="116">
        <v>95</v>
      </c>
      <c r="X87" s="116">
        <v>95</v>
      </c>
      <c r="Y87" s="116">
        <v>104</v>
      </c>
      <c r="Z87" s="116">
        <v>96</v>
      </c>
    </row>
    <row r="88" spans="1:30" ht="15" customHeight="1" x14ac:dyDescent="0.25">
      <c r="A88" s="100" t="s">
        <v>5</v>
      </c>
      <c r="B88" s="51"/>
      <c r="C88" s="101" t="str">
        <f t="shared" si="3"/>
        <v>4,219</v>
      </c>
      <c r="D88" s="98">
        <f t="shared" si="4"/>
        <v>1.4426544842510269E-2</v>
      </c>
      <c r="E88" s="99">
        <f t="shared" si="5"/>
        <v>1.4426544842510269E-2</v>
      </c>
      <c r="F88" s="98">
        <f t="shared" si="6"/>
        <v>0.13140252078305181</v>
      </c>
      <c r="G88" s="99">
        <f t="shared" si="7"/>
        <v>0.13140252078305181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177</v>
      </c>
      <c r="W88" s="116">
        <v>197</v>
      </c>
      <c r="X88" s="116">
        <v>207</v>
      </c>
      <c r="Y88" s="116">
        <v>203</v>
      </c>
      <c r="Z88" s="116">
        <v>203</v>
      </c>
    </row>
    <row r="89" spans="1:30" ht="15" customHeight="1" x14ac:dyDescent="0.25">
      <c r="A89" s="51" t="s">
        <v>6</v>
      </c>
      <c r="B89" s="51"/>
      <c r="C89" s="101" t="str">
        <f t="shared" si="3"/>
        <v>6,403</v>
      </c>
      <c r="D89" s="98">
        <f t="shared" si="4"/>
        <v>3.2408900354724324E-2</v>
      </c>
      <c r="E89" s="99">
        <f t="shared" si="5"/>
        <v>3.2408900354724324E-2</v>
      </c>
      <c r="F89" s="98">
        <f t="shared" si="6"/>
        <v>0.10415588894637007</v>
      </c>
      <c r="G89" s="99">
        <f t="shared" si="7"/>
        <v>0.10415588894637007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361</v>
      </c>
      <c r="W89" s="116">
        <v>377</v>
      </c>
      <c r="X89" s="116">
        <v>418</v>
      </c>
      <c r="Y89" s="116">
        <v>444</v>
      </c>
      <c r="Z89" s="116">
        <v>417</v>
      </c>
    </row>
    <row r="90" spans="1:30" ht="15" customHeight="1" x14ac:dyDescent="0.25">
      <c r="A90" s="51" t="s">
        <v>100</v>
      </c>
      <c r="B90" s="51"/>
      <c r="C90" s="101" t="str">
        <f t="shared" si="3"/>
        <v>$37,696</v>
      </c>
      <c r="D90" s="98">
        <f t="shared" si="4"/>
        <v>-1.3566641057567441E-3</v>
      </c>
      <c r="E90" s="99">
        <f t="shared" si="5"/>
        <v>-1.3566641057567441E-3</v>
      </c>
      <c r="F90" s="98">
        <f t="shared" si="6"/>
        <v>8.1650179941268775E-2</v>
      </c>
      <c r="G90" s="99">
        <f t="shared" si="7"/>
        <v>8.1650179941268775E-2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468</v>
      </c>
      <c r="W90" s="116">
        <v>523</v>
      </c>
      <c r="X90" s="116">
        <v>553</v>
      </c>
      <c r="Y90" s="116">
        <v>508</v>
      </c>
      <c r="Z90" s="116">
        <v>533</v>
      </c>
    </row>
    <row r="91" spans="1:30" ht="15" customHeight="1" x14ac:dyDescent="0.25">
      <c r="A91" s="51" t="s">
        <v>7</v>
      </c>
      <c r="B91" s="51"/>
      <c r="C91" s="101" t="str">
        <f t="shared" si="3"/>
        <v>$308.9 mil</v>
      </c>
      <c r="D91" s="98">
        <f t="shared" si="4"/>
        <v>5.6761122463192759E-2</v>
      </c>
      <c r="E91" s="99">
        <f t="shared" si="5"/>
        <v>5.6761122463192759E-2</v>
      </c>
      <c r="F91" s="98">
        <f t="shared" si="6"/>
        <v>0.19806814307045095</v>
      </c>
      <c r="G91" s="99">
        <f t="shared" si="7"/>
        <v>0.19806814307045095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3011</v>
      </c>
      <c r="W91" s="116">
        <v>3159</v>
      </c>
      <c r="X91" s="116">
        <v>3332</v>
      </c>
      <c r="Y91" s="116">
        <v>3165</v>
      </c>
      <c r="Z91" s="116">
        <v>3272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132</v>
      </c>
      <c r="W93" s="116">
        <v>155</v>
      </c>
      <c r="X93" s="116">
        <v>172</v>
      </c>
      <c r="Y93" s="116">
        <v>165</v>
      </c>
      <c r="Z93" s="116">
        <v>173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442</v>
      </c>
      <c r="W94" s="116">
        <v>457</v>
      </c>
      <c r="X94" s="116">
        <v>488</v>
      </c>
      <c r="Y94" s="116">
        <v>477</v>
      </c>
      <c r="Z94" s="116">
        <v>494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89</v>
      </c>
      <c r="W95" s="116">
        <v>92</v>
      </c>
      <c r="X95" s="116">
        <v>95</v>
      </c>
      <c r="Y95" s="116">
        <v>90</v>
      </c>
      <c r="Z95" s="116">
        <v>104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499</v>
      </c>
      <c r="W96" s="116">
        <v>541</v>
      </c>
      <c r="X96" s="116">
        <v>579</v>
      </c>
      <c r="Y96" s="116">
        <v>632</v>
      </c>
      <c r="Z96" s="116">
        <v>664</v>
      </c>
    </row>
    <row r="97" spans="1:32" ht="15" customHeight="1" x14ac:dyDescent="0.25">
      <c r="S97" s="119" t="s">
        <v>191</v>
      </c>
      <c r="T97" s="119"/>
      <c r="U97" s="116"/>
      <c r="V97" s="116">
        <v>375</v>
      </c>
      <c r="W97" s="116">
        <v>424</v>
      </c>
      <c r="X97" s="116">
        <v>443</v>
      </c>
      <c r="Y97" s="116">
        <v>430</v>
      </c>
      <c r="Z97" s="116">
        <v>435</v>
      </c>
    </row>
    <row r="98" spans="1:32" ht="15" customHeight="1" x14ac:dyDescent="0.25">
      <c r="S98" s="119" t="s">
        <v>192</v>
      </c>
      <c r="T98" s="119"/>
      <c r="U98" s="116"/>
      <c r="V98" s="116">
        <v>344</v>
      </c>
      <c r="W98" s="116">
        <v>359</v>
      </c>
      <c r="X98" s="116">
        <v>400</v>
      </c>
      <c r="Y98" s="116">
        <v>385</v>
      </c>
      <c r="Z98" s="116">
        <v>382</v>
      </c>
    </row>
    <row r="99" spans="1:32" ht="15" customHeight="1" x14ac:dyDescent="0.25">
      <c r="S99" s="119" t="s">
        <v>193</v>
      </c>
      <c r="T99" s="119"/>
      <c r="U99" s="116"/>
      <c r="V99" s="116">
        <v>30</v>
      </c>
      <c r="W99" s="116">
        <v>26</v>
      </c>
      <c r="X99" s="116">
        <v>28</v>
      </c>
      <c r="Y99" s="116">
        <v>29</v>
      </c>
      <c r="Z99" s="116">
        <v>21</v>
      </c>
    </row>
    <row r="100" spans="1:32" ht="15" customHeight="1" x14ac:dyDescent="0.25">
      <c r="S100" s="119" t="s">
        <v>59</v>
      </c>
      <c r="T100" s="119"/>
      <c r="U100" s="116"/>
      <c r="V100" s="116">
        <v>185</v>
      </c>
      <c r="W100" s="116">
        <v>226</v>
      </c>
      <c r="X100" s="116">
        <v>226</v>
      </c>
      <c r="Y100" s="116">
        <v>256</v>
      </c>
      <c r="Z100" s="116">
        <v>227</v>
      </c>
    </row>
    <row r="101" spans="1:32" x14ac:dyDescent="0.25">
      <c r="A101" s="20"/>
      <c r="S101" s="122" t="s">
        <v>54</v>
      </c>
      <c r="T101" s="122"/>
      <c r="U101" s="116"/>
      <c r="V101" s="116">
        <v>2788</v>
      </c>
      <c r="W101" s="116">
        <v>2935</v>
      </c>
      <c r="X101" s="116">
        <v>3073</v>
      </c>
      <c r="Y101" s="116">
        <v>3037</v>
      </c>
      <c r="Z101" s="116">
        <v>3131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5305</v>
      </c>
      <c r="W104" s="116">
        <v>5829</v>
      </c>
      <c r="X104" s="116">
        <v>5994</v>
      </c>
      <c r="Y104" s="116">
        <v>6022</v>
      </c>
      <c r="Z104" s="116">
        <v>6141</v>
      </c>
      <c r="AB104" s="113" t="str">
        <f>TEXT(Z104,"###,###")</f>
        <v>6,141</v>
      </c>
      <c r="AD104" s="134">
        <f>Z104/($Z$4)*100</f>
        <v>72.281073446327682</v>
      </c>
      <c r="AF104" s="113"/>
    </row>
    <row r="105" spans="1:32" x14ac:dyDescent="0.25">
      <c r="S105" s="119" t="s">
        <v>18</v>
      </c>
      <c r="T105" s="119"/>
      <c r="U105" s="116"/>
      <c r="V105" s="116">
        <v>1154</v>
      </c>
      <c r="W105" s="116">
        <v>1258</v>
      </c>
      <c r="X105" s="116">
        <v>1288</v>
      </c>
      <c r="Y105" s="116">
        <v>1290</v>
      </c>
      <c r="Z105" s="116">
        <v>1300</v>
      </c>
      <c r="AB105" s="113" t="str">
        <f>TEXT(Z105,"###,###")</f>
        <v>1,300</v>
      </c>
      <c r="AD105" s="134">
        <f>Z105/($Z$4)*100</f>
        <v>15.301318267419962</v>
      </c>
      <c r="AF105" s="113"/>
    </row>
    <row r="106" spans="1:32" x14ac:dyDescent="0.25">
      <c r="S106" s="122" t="s">
        <v>54</v>
      </c>
      <c r="T106" s="122"/>
      <c r="U106" s="124"/>
      <c r="V106" s="124">
        <v>6459</v>
      </c>
      <c r="W106" s="124">
        <v>7087</v>
      </c>
      <c r="X106" s="124">
        <v>7282</v>
      </c>
      <c r="Y106" s="124">
        <v>7312</v>
      </c>
      <c r="Z106" s="124">
        <v>7441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1067</v>
      </c>
      <c r="W108" s="116">
        <v>1249</v>
      </c>
      <c r="X108" s="116">
        <v>1478</v>
      </c>
      <c r="Y108" s="116">
        <v>1261</v>
      </c>
      <c r="Z108" s="116">
        <v>1369</v>
      </c>
      <c r="AB108" s="113" t="str">
        <f>TEXT(Z108,"###,###")</f>
        <v>1,369</v>
      </c>
      <c r="AD108" s="134">
        <f>Z108/($Z$4)*100</f>
        <v>16.113465160075329</v>
      </c>
      <c r="AF108" s="113"/>
    </row>
    <row r="109" spans="1:32" x14ac:dyDescent="0.25">
      <c r="S109" s="119" t="s">
        <v>21</v>
      </c>
      <c r="T109" s="119"/>
      <c r="U109" s="116"/>
      <c r="V109" s="116">
        <v>1327</v>
      </c>
      <c r="W109" s="116">
        <v>1407</v>
      </c>
      <c r="X109" s="116">
        <v>1359</v>
      </c>
      <c r="Y109" s="116">
        <v>1224</v>
      </c>
      <c r="Z109" s="116">
        <v>1320</v>
      </c>
      <c r="AB109" s="113" t="str">
        <f>TEXT(Z109,"###,###")</f>
        <v>1,320</v>
      </c>
      <c r="AD109" s="134">
        <f>Z109/($Z$4)*100</f>
        <v>15.53672316384181</v>
      </c>
      <c r="AF109" s="113"/>
    </row>
    <row r="110" spans="1:32" x14ac:dyDescent="0.25">
      <c r="S110" s="119" t="s">
        <v>22</v>
      </c>
      <c r="T110" s="119"/>
      <c r="U110" s="116"/>
      <c r="V110" s="116">
        <v>1296</v>
      </c>
      <c r="W110" s="116">
        <v>1507</v>
      </c>
      <c r="X110" s="116">
        <v>1500</v>
      </c>
      <c r="Y110" s="116">
        <v>1672</v>
      </c>
      <c r="Z110" s="116">
        <v>1638</v>
      </c>
      <c r="AB110" s="113" t="str">
        <f>TEXT(Z110,"###,###")</f>
        <v>1,638</v>
      </c>
      <c r="AD110" s="134">
        <f>Z110/($Z$4)*100</f>
        <v>19.279661016949152</v>
      </c>
      <c r="AF110" s="113"/>
    </row>
    <row r="111" spans="1:32" x14ac:dyDescent="0.25">
      <c r="S111" s="119" t="s">
        <v>23</v>
      </c>
      <c r="T111" s="119"/>
      <c r="U111" s="116"/>
      <c r="V111" s="116">
        <v>2773</v>
      </c>
      <c r="W111" s="116">
        <v>2924</v>
      </c>
      <c r="X111" s="116">
        <v>2952</v>
      </c>
      <c r="Y111" s="116">
        <v>3147</v>
      </c>
      <c r="Z111" s="116">
        <v>3093</v>
      </c>
      <c r="AB111" s="113" t="str">
        <f>TEXT(Z111,"###,###")</f>
        <v>3,093</v>
      </c>
      <c r="AD111" s="134">
        <f>Z111/($Z$4)*100</f>
        <v>36.405367231638422</v>
      </c>
      <c r="AF111" s="113"/>
    </row>
    <row r="112" spans="1:32" x14ac:dyDescent="0.25">
      <c r="S112" s="122" t="s">
        <v>54</v>
      </c>
      <c r="T112" s="122"/>
      <c r="U112" s="116"/>
      <c r="V112" s="116">
        <v>7585</v>
      </c>
      <c r="W112" s="116">
        <v>8103</v>
      </c>
      <c r="X112" s="116">
        <v>8533</v>
      </c>
      <c r="Y112" s="116">
        <v>8360</v>
      </c>
      <c r="Z112" s="116">
        <v>8494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40.950000000000003</v>
      </c>
      <c r="W118" s="135">
        <v>43.98</v>
      </c>
      <c r="X118" s="135">
        <v>44.28</v>
      </c>
      <c r="Y118" s="135">
        <v>44.01</v>
      </c>
      <c r="Z118" s="135">
        <v>44.65</v>
      </c>
      <c r="AB118" s="113" t="str">
        <f>TEXT(Z118,"##.0")</f>
        <v>44.7</v>
      </c>
    </row>
    <row r="120" spans="19:32" x14ac:dyDescent="0.25">
      <c r="S120" s="105" t="s">
        <v>102</v>
      </c>
      <c r="T120" s="116"/>
      <c r="U120" s="116"/>
      <c r="V120" s="116">
        <v>4541</v>
      </c>
      <c r="W120" s="116">
        <v>4816</v>
      </c>
      <c r="X120" s="116">
        <v>4985</v>
      </c>
      <c r="Y120" s="116">
        <v>4953</v>
      </c>
      <c r="Z120" s="116">
        <v>5075</v>
      </c>
      <c r="AB120" s="113" t="str">
        <f>TEXT(Z120,"###,###")</f>
        <v>5,075</v>
      </c>
    </row>
    <row r="121" spans="19:32" x14ac:dyDescent="0.25">
      <c r="S121" s="105" t="s">
        <v>103</v>
      </c>
      <c r="T121" s="116"/>
      <c r="U121" s="116"/>
      <c r="V121" s="116">
        <v>846</v>
      </c>
      <c r="W121" s="116">
        <v>825</v>
      </c>
      <c r="X121" s="116">
        <v>936</v>
      </c>
      <c r="Y121" s="116">
        <v>782</v>
      </c>
      <c r="Z121" s="116">
        <v>879</v>
      </c>
      <c r="AB121" s="113" t="str">
        <f>TEXT(Z121,"###,###")</f>
        <v>879</v>
      </c>
    </row>
    <row r="122" spans="19:32" x14ac:dyDescent="0.25">
      <c r="S122" s="105" t="s">
        <v>104</v>
      </c>
      <c r="T122" s="116"/>
      <c r="U122" s="116"/>
      <c r="V122" s="116">
        <v>410</v>
      </c>
      <c r="W122" s="116">
        <v>453</v>
      </c>
      <c r="X122" s="116">
        <v>482</v>
      </c>
      <c r="Y122" s="116">
        <v>467</v>
      </c>
      <c r="Z122" s="116">
        <v>446</v>
      </c>
      <c r="AB122" s="113" t="str">
        <f>TEXT(Z122,"###,###")</f>
        <v>446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4951</v>
      </c>
      <c r="W124" s="116">
        <v>5269</v>
      </c>
      <c r="X124" s="116">
        <v>5467</v>
      </c>
      <c r="Y124" s="116">
        <v>5420</v>
      </c>
      <c r="Z124" s="116">
        <v>5521</v>
      </c>
      <c r="AB124" s="113" t="str">
        <f>TEXT(Z124,"###,###")</f>
        <v>5,521</v>
      </c>
      <c r="AD124" s="131">
        <f>Z124/$Z$7*100</f>
        <v>86.22520693424957</v>
      </c>
    </row>
    <row r="125" spans="19:32" x14ac:dyDescent="0.25">
      <c r="S125" s="105" t="s">
        <v>106</v>
      </c>
      <c r="T125" s="116"/>
      <c r="U125" s="116"/>
      <c r="V125" s="116">
        <v>1256</v>
      </c>
      <c r="W125" s="116">
        <v>1278</v>
      </c>
      <c r="X125" s="116">
        <v>1418</v>
      </c>
      <c r="Y125" s="116">
        <v>1249</v>
      </c>
      <c r="Z125" s="116">
        <v>1325</v>
      </c>
      <c r="AB125" s="113" t="str">
        <f>TEXT(Z125,"###,###")</f>
        <v>1,325</v>
      </c>
      <c r="AD125" s="131">
        <f>Z125/$Z$7*100</f>
        <v>20.693424957051381</v>
      </c>
    </row>
    <row r="127" spans="19:32" x14ac:dyDescent="0.25">
      <c r="S127" s="105" t="s">
        <v>107</v>
      </c>
      <c r="T127" s="116"/>
      <c r="U127" s="116"/>
      <c r="V127" s="116">
        <v>3012</v>
      </c>
      <c r="W127" s="116">
        <v>3159</v>
      </c>
      <c r="X127" s="116">
        <v>3329</v>
      </c>
      <c r="Y127" s="116">
        <v>3161</v>
      </c>
      <c r="Z127" s="116">
        <v>3270</v>
      </c>
      <c r="AB127" s="113" t="str">
        <f>TEXT(Z127,"###,###")</f>
        <v>3,270</v>
      </c>
      <c r="AD127" s="131">
        <f>Z127/$Z$7*100</f>
        <v>51.069811026081524</v>
      </c>
    </row>
    <row r="128" spans="19:32" x14ac:dyDescent="0.25">
      <c r="S128" s="105" t="s">
        <v>108</v>
      </c>
      <c r="T128" s="116"/>
      <c r="U128" s="116"/>
      <c r="V128" s="116">
        <v>2788</v>
      </c>
      <c r="W128" s="116">
        <v>2935</v>
      </c>
      <c r="X128" s="116">
        <v>3079</v>
      </c>
      <c r="Y128" s="116">
        <v>3038</v>
      </c>
      <c r="Z128" s="116">
        <v>3133</v>
      </c>
      <c r="AB128" s="113" t="str">
        <f>TEXT(Z128,"###,###")</f>
        <v>3,133</v>
      </c>
      <c r="AD128" s="131">
        <f>Z128/$Z$7*100</f>
        <v>48.930188973918476</v>
      </c>
    </row>
    <row r="130" spans="19:20" x14ac:dyDescent="0.25">
      <c r="S130" s="105" t="s">
        <v>267</v>
      </c>
      <c r="T130" s="131">
        <v>79.25972200531001</v>
      </c>
    </row>
    <row r="131" spans="19:20" x14ac:dyDescent="0.25">
      <c r="S131" s="105" t="s">
        <v>268</v>
      </c>
      <c r="T131" s="131">
        <v>13.727940028111824</v>
      </c>
    </row>
    <row r="132" spans="19:20" x14ac:dyDescent="0.25">
      <c r="S132" s="105" t="s">
        <v>269</v>
      </c>
      <c r="T132" s="131">
        <v>6.9654849289395599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35C614-E865-40F4-81D6-F7F507088B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8F6B8B2-9EBA-488F-8E89-435816925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4782385-2EAA-40CC-9EB3-13F8BAF204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B0E9059-CE38-4E7E-993A-A3170F750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59DB-09EE-48D9-9DF6-D923B09D8AD9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127</v>
      </c>
      <c r="T1" s="103"/>
      <c r="U1" s="103"/>
      <c r="V1" s="103"/>
      <c r="W1" s="103"/>
      <c r="X1" s="103"/>
      <c r="Y1" s="104" t="s">
        <v>214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127</v>
      </c>
      <c r="Y3" s="109" t="s">
        <v>214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10.17 Elliston,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582</v>
      </c>
      <c r="W4" s="112">
        <v>751</v>
      </c>
      <c r="X4" s="112">
        <v>924</v>
      </c>
      <c r="Y4" s="112">
        <v>756</v>
      </c>
      <c r="Z4" s="112">
        <v>878</v>
      </c>
      <c r="AB4" s="113" t="str">
        <f>TEXT(Z4,"###,###")</f>
        <v>878</v>
      </c>
      <c r="AD4" s="114">
        <f>Z4/Y4-1</f>
        <v>0.16137566137566139</v>
      </c>
      <c r="AF4" s="114">
        <f>Z4/V4-1</f>
        <v>0.50859106529209619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307</v>
      </c>
      <c r="W5" s="112">
        <v>376</v>
      </c>
      <c r="X5" s="112">
        <v>494</v>
      </c>
      <c r="Y5" s="112">
        <v>401</v>
      </c>
      <c r="Z5" s="112">
        <v>495</v>
      </c>
      <c r="AB5" s="113" t="str">
        <f>TEXT(Z5,"###,###")</f>
        <v>495</v>
      </c>
      <c r="AD5" s="114">
        <f t="shared" ref="AD5:AD9" si="0">Z5/Y5-1</f>
        <v>0.23441396508728185</v>
      </c>
      <c r="AF5" s="114">
        <f t="shared" ref="AF5:AF9" si="1">Z5/V5-1</f>
        <v>0.6123778501628665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274</v>
      </c>
      <c r="W6" s="112">
        <v>375</v>
      </c>
      <c r="X6" s="112">
        <v>427</v>
      </c>
      <c r="Y6" s="112">
        <v>347</v>
      </c>
      <c r="Z6" s="112">
        <v>387</v>
      </c>
      <c r="AB6" s="113" t="str">
        <f>TEXT(Z6,"###,###")</f>
        <v>387</v>
      </c>
      <c r="AD6" s="114">
        <f t="shared" si="0"/>
        <v>0.11527377521613835</v>
      </c>
      <c r="AF6" s="114">
        <f t="shared" si="1"/>
        <v>0.4124087591240877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358</v>
      </c>
      <c r="W7" s="112">
        <v>434</v>
      </c>
      <c r="X7" s="112">
        <v>572</v>
      </c>
      <c r="Y7" s="112">
        <v>463</v>
      </c>
      <c r="Z7" s="112">
        <v>579</v>
      </c>
      <c r="AB7" s="113" t="str">
        <f>TEXT(Z7,"###,###")</f>
        <v>579</v>
      </c>
      <c r="AD7" s="114">
        <f t="shared" si="0"/>
        <v>0.25053995680345564</v>
      </c>
      <c r="AF7" s="114">
        <f t="shared" si="1"/>
        <v>0.61731843575418988</v>
      </c>
    </row>
    <row r="8" spans="1:32" ht="17.25" customHeight="1" x14ac:dyDescent="0.25">
      <c r="A8" s="66" t="s">
        <v>13</v>
      </c>
      <c r="B8" s="67"/>
      <c r="C8" s="31"/>
      <c r="D8" s="68" t="str">
        <f>AB4</f>
        <v>878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579</v>
      </c>
      <c r="P8" s="69"/>
      <c r="S8" s="111" t="s">
        <v>86</v>
      </c>
      <c r="T8" s="112"/>
      <c r="U8" s="112"/>
      <c r="V8" s="112">
        <v>20823.330000000002</v>
      </c>
      <c r="W8" s="112">
        <v>21836.57</v>
      </c>
      <c r="X8" s="112">
        <v>22353.48</v>
      </c>
      <c r="Y8" s="112">
        <v>22878.81</v>
      </c>
      <c r="Z8" s="112">
        <v>21457.49</v>
      </c>
      <c r="AB8" s="113" t="str">
        <f>TEXT(Z8,"$###,###")</f>
        <v>$21,457</v>
      </c>
      <c r="AD8" s="114">
        <f t="shared" si="0"/>
        <v>-6.2123860463022318E-2</v>
      </c>
      <c r="AF8" s="114">
        <f t="shared" si="1"/>
        <v>3.045430293809881E-2</v>
      </c>
    </row>
    <row r="9" spans="1:32" x14ac:dyDescent="0.25">
      <c r="A9" s="32" t="s">
        <v>15</v>
      </c>
      <c r="B9" s="73"/>
      <c r="C9" s="74"/>
      <c r="D9" s="75">
        <f>AD104</f>
        <v>52.391799544419136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52.67702936096719</v>
      </c>
      <c r="P9" s="76" t="s">
        <v>87</v>
      </c>
      <c r="S9" s="111" t="s">
        <v>7</v>
      </c>
      <c r="T9" s="112"/>
      <c r="U9" s="112"/>
      <c r="V9" s="112">
        <v>16464117</v>
      </c>
      <c r="W9" s="112">
        <v>20118254</v>
      </c>
      <c r="X9" s="112">
        <v>22533314</v>
      </c>
      <c r="Y9" s="112">
        <v>24802256</v>
      </c>
      <c r="Z9" s="112">
        <v>26064694</v>
      </c>
      <c r="AB9" s="113" t="str">
        <f>TEXT(Z9/1000000,"$#,###.0")&amp;" mil"</f>
        <v>$26.1 mil</v>
      </c>
      <c r="AD9" s="114">
        <f t="shared" si="0"/>
        <v>5.0900127794826444E-2</v>
      </c>
      <c r="AF9" s="114">
        <f t="shared" si="1"/>
        <v>0.58312128126883445</v>
      </c>
    </row>
    <row r="10" spans="1:32" x14ac:dyDescent="0.25">
      <c r="A10" s="32" t="s">
        <v>18</v>
      </c>
      <c r="B10" s="73"/>
      <c r="C10" s="74"/>
      <c r="D10" s="75">
        <f>AD105</f>
        <v>18.223234624145785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46.804835924006909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53.195164075993098</v>
      </c>
      <c r="P11" s="76" t="s">
        <v>87</v>
      </c>
      <c r="S11" s="111" t="s">
        <v>30</v>
      </c>
      <c r="T11" s="116"/>
      <c r="U11" s="116"/>
      <c r="V11" s="116">
        <v>449</v>
      </c>
      <c r="W11" s="116">
        <v>582</v>
      </c>
      <c r="X11" s="116">
        <v>648</v>
      </c>
      <c r="Y11" s="116">
        <v>549</v>
      </c>
      <c r="Z11" s="116">
        <v>603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29.70639032815199</v>
      </c>
      <c r="P12" s="76" t="s">
        <v>87</v>
      </c>
      <c r="S12" s="111" t="s">
        <v>31</v>
      </c>
      <c r="T12" s="116"/>
      <c r="U12" s="116"/>
      <c r="V12" s="116">
        <v>138</v>
      </c>
      <c r="W12" s="116">
        <v>169</v>
      </c>
      <c r="X12" s="116">
        <v>268</v>
      </c>
      <c r="Y12" s="116">
        <v>209</v>
      </c>
      <c r="Z12" s="116">
        <v>276</v>
      </c>
    </row>
    <row r="13" spans="1:32" ht="15" customHeight="1" x14ac:dyDescent="0.25">
      <c r="A13" s="32" t="s">
        <v>20</v>
      </c>
      <c r="B13" s="74"/>
      <c r="C13" s="74"/>
      <c r="D13" s="75">
        <f>AD108</f>
        <v>23.120728929384963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18.480138169257341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15.831435079726653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45.2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10.592255125284739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17.010309278350515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211</v>
      </c>
      <c r="Z15" s="116">
        <v>242</v>
      </c>
      <c r="AB15" s="121">
        <f t="shared" ref="AB15:AB34" si="2">IF(Z15="np",0,Z15/$Z$34)</f>
        <v>0.27594070695553019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21.981776765375855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82.989690721649495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</v>
      </c>
      <c r="Z16" s="116">
        <v>4</v>
      </c>
      <c r="AB16" s="121">
        <f t="shared" si="2"/>
        <v>4.5610034207525657E-3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14</v>
      </c>
      <c r="Z17" s="116">
        <v>18</v>
      </c>
      <c r="AB17" s="121">
        <f t="shared" si="2"/>
        <v>2.0524515393386546E-2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3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Elliston (2015-16 to 2019-20)</v>
      </c>
      <c r="B19" s="65"/>
      <c r="C19" s="65"/>
      <c r="D19" s="65"/>
      <c r="E19" s="65"/>
      <c r="F19" s="65"/>
      <c r="G19" s="65" t="str">
        <f>$S$1&amp;" ("&amp;$V$2&amp;" to "&amp;$Z$2&amp;")"</f>
        <v>Elliston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33</v>
      </c>
      <c r="Z19" s="116">
        <v>33</v>
      </c>
      <c r="AB19" s="121">
        <f t="shared" si="2"/>
        <v>3.7628278221208664E-2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</v>
      </c>
      <c r="Z20" s="116">
        <v>7</v>
      </c>
      <c r="AB20" s="121">
        <f t="shared" si="2"/>
        <v>7.98175598631699E-3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35</v>
      </c>
      <c r="Z21" s="116">
        <v>50</v>
      </c>
      <c r="AB21" s="121">
        <f t="shared" si="2"/>
        <v>5.7012542759407071E-2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45</v>
      </c>
      <c r="Z22" s="116">
        <v>31</v>
      </c>
      <c r="AB22" s="121">
        <f t="shared" si="2"/>
        <v>3.5347776510832381E-2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26</v>
      </c>
      <c r="Z23" s="116">
        <v>39</v>
      </c>
      <c r="AB23" s="121">
        <f t="shared" si="2"/>
        <v>4.4469783352337512E-2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13</v>
      </c>
      <c r="Z25" s="116">
        <v>12</v>
      </c>
      <c r="AB25" s="121">
        <f t="shared" si="2"/>
        <v>1.3683010262257697E-2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</v>
      </c>
      <c r="Z26" s="116">
        <v>5</v>
      </c>
      <c r="AB26" s="121">
        <f t="shared" si="2"/>
        <v>5.7012542759407071E-3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</v>
      </c>
      <c r="Z27" s="116">
        <v>8</v>
      </c>
      <c r="AB27" s="121">
        <f t="shared" si="2"/>
        <v>9.1220068415051314E-3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27</v>
      </c>
      <c r="Z28" s="116">
        <v>30</v>
      </c>
      <c r="AB28" s="121">
        <f t="shared" si="2"/>
        <v>3.4207525655644243E-2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38</v>
      </c>
      <c r="Z29" s="116">
        <v>29</v>
      </c>
      <c r="AB29" s="121">
        <f t="shared" si="2"/>
        <v>3.3067274800456098E-2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62</v>
      </c>
      <c r="Z30" s="116">
        <v>65</v>
      </c>
      <c r="AB30" s="121">
        <f t="shared" si="2"/>
        <v>7.4116305587229189E-2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68</v>
      </c>
      <c r="Z31" s="116">
        <v>77</v>
      </c>
      <c r="AB31" s="121">
        <f t="shared" si="2"/>
        <v>8.7799315849486886E-2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9</v>
      </c>
      <c r="Z32" s="116">
        <v>5</v>
      </c>
      <c r="AB32" s="121">
        <f t="shared" si="2"/>
        <v>5.7012542759407071E-3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21</v>
      </c>
      <c r="Z33" s="116">
        <v>25</v>
      </c>
      <c r="AB33" s="121">
        <f t="shared" si="2"/>
        <v>2.8506271379703536E-2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750</v>
      </c>
      <c r="Z34" s="124">
        <v>877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483</v>
      </c>
      <c r="AB37" s="136">
        <f>Z37/Z40*100</f>
        <v>82.989690721649495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99</v>
      </c>
      <c r="AB38" s="136">
        <f>Z38/Z40*100</f>
        <v>17.010309278350515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582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15</v>
      </c>
      <c r="W45" s="116">
        <v>8</v>
      </c>
      <c r="X45" s="116">
        <v>9</v>
      </c>
      <c r="Y45" s="116">
        <v>9</v>
      </c>
      <c r="Z45" s="116">
        <v>17</v>
      </c>
    </row>
    <row r="46" spans="19:32" x14ac:dyDescent="0.25">
      <c r="S46" s="119" t="s">
        <v>39</v>
      </c>
      <c r="T46" s="119"/>
      <c r="U46" s="116"/>
      <c r="V46" s="116">
        <v>25</v>
      </c>
      <c r="W46" s="116">
        <v>35</v>
      </c>
      <c r="X46" s="116">
        <v>35</v>
      </c>
      <c r="Y46" s="116">
        <v>21</v>
      </c>
      <c r="Z46" s="116">
        <v>23</v>
      </c>
    </row>
    <row r="47" spans="19:32" x14ac:dyDescent="0.25">
      <c r="S47" s="119" t="s">
        <v>40</v>
      </c>
      <c r="T47" s="119"/>
      <c r="U47" s="116"/>
      <c r="V47" s="116">
        <v>33</v>
      </c>
      <c r="W47" s="116">
        <v>25</v>
      </c>
      <c r="X47" s="116">
        <v>32</v>
      </c>
      <c r="Y47" s="116">
        <v>41</v>
      </c>
      <c r="Z47" s="116">
        <v>47</v>
      </c>
    </row>
    <row r="48" spans="19:32" x14ac:dyDescent="0.25">
      <c r="S48" s="119" t="s">
        <v>41</v>
      </c>
      <c r="T48" s="119"/>
      <c r="U48" s="116"/>
      <c r="V48" s="116">
        <v>35</v>
      </c>
      <c r="W48" s="116">
        <v>46</v>
      </c>
      <c r="X48" s="116">
        <v>47</v>
      </c>
      <c r="Y48" s="116">
        <v>42</v>
      </c>
      <c r="Z48" s="116">
        <v>53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22</v>
      </c>
      <c r="W49" s="116">
        <v>38</v>
      </c>
      <c r="X49" s="116">
        <v>34</v>
      </c>
      <c r="Y49" s="116">
        <v>29</v>
      </c>
      <c r="Z49" s="116">
        <v>44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Elliston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30</v>
      </c>
      <c r="W50" s="116">
        <v>22</v>
      </c>
      <c r="X50" s="116">
        <v>36</v>
      </c>
      <c r="Y50" s="116">
        <v>32</v>
      </c>
      <c r="Z50" s="116">
        <v>31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26</v>
      </c>
      <c r="W51" s="116">
        <v>30</v>
      </c>
      <c r="X51" s="116">
        <v>34</v>
      </c>
      <c r="Y51" s="116">
        <v>27</v>
      </c>
      <c r="Z51" s="116">
        <v>46</v>
      </c>
    </row>
    <row r="52" spans="1:26" ht="15" customHeight="1" x14ac:dyDescent="0.25">
      <c r="S52" s="119" t="s">
        <v>45</v>
      </c>
      <c r="T52" s="119"/>
      <c r="U52" s="116"/>
      <c r="V52" s="116">
        <v>29</v>
      </c>
      <c r="W52" s="116">
        <v>35</v>
      </c>
      <c r="X52" s="116">
        <v>47</v>
      </c>
      <c r="Y52" s="116">
        <v>41</v>
      </c>
      <c r="Z52" s="116">
        <v>38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19</v>
      </c>
      <c r="W53" s="116">
        <v>37</v>
      </c>
      <c r="X53" s="116">
        <v>60</v>
      </c>
      <c r="Y53" s="116">
        <v>19</v>
      </c>
      <c r="Z53" s="116">
        <v>39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33</v>
      </c>
      <c r="W54" s="116">
        <v>39</v>
      </c>
      <c r="X54" s="116">
        <v>51</v>
      </c>
      <c r="Y54" s="116">
        <v>59</v>
      </c>
      <c r="Z54" s="116">
        <v>66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28</v>
      </c>
      <c r="W55" s="116">
        <v>44</v>
      </c>
      <c r="X55" s="116">
        <v>57</v>
      </c>
      <c r="Y55" s="116">
        <v>34</v>
      </c>
      <c r="Z55" s="116">
        <v>44</v>
      </c>
    </row>
    <row r="56" spans="1:26" ht="15" customHeight="1" x14ac:dyDescent="0.25">
      <c r="S56" s="119" t="s">
        <v>49</v>
      </c>
      <c r="T56" s="119"/>
      <c r="U56" s="116"/>
      <c r="V56" s="116">
        <v>3</v>
      </c>
      <c r="W56" s="116">
        <v>7</v>
      </c>
      <c r="X56" s="116">
        <v>22</v>
      </c>
      <c r="Y56" s="116">
        <v>28</v>
      </c>
      <c r="Z56" s="116">
        <v>32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0</v>
      </c>
      <c r="X57" s="116">
        <v>7</v>
      </c>
      <c r="Y57" s="116">
        <v>0</v>
      </c>
      <c r="Z57" s="116">
        <v>10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3</v>
      </c>
      <c r="W58" s="116">
        <v>5</v>
      </c>
      <c r="X58" s="116">
        <v>8</v>
      </c>
      <c r="Y58" s="116">
        <v>10</v>
      </c>
      <c r="Z58" s="116">
        <v>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307</v>
      </c>
      <c r="W61" s="116">
        <v>376</v>
      </c>
      <c r="X61" s="116">
        <v>492</v>
      </c>
      <c r="Y61" s="116">
        <v>404</v>
      </c>
      <c r="Z61" s="116">
        <v>489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3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5</v>
      </c>
      <c r="W64" s="116">
        <v>19</v>
      </c>
      <c r="X64" s="116">
        <v>13</v>
      </c>
      <c r="Y64" s="116">
        <v>12</v>
      </c>
      <c r="Z64" s="116">
        <v>15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Elliston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19</v>
      </c>
      <c r="W65" s="116">
        <v>16</v>
      </c>
      <c r="X65" s="116">
        <v>42</v>
      </c>
      <c r="Y65" s="116">
        <v>22</v>
      </c>
      <c r="Z65" s="116">
        <v>27</v>
      </c>
    </row>
    <row r="66" spans="1:26" x14ac:dyDescent="0.25">
      <c r="S66" s="119" t="s">
        <v>40</v>
      </c>
      <c r="T66" s="119"/>
      <c r="U66" s="116"/>
      <c r="V66" s="116">
        <v>37</v>
      </c>
      <c r="W66" s="116">
        <v>62</v>
      </c>
      <c r="X66" s="116">
        <v>27</v>
      </c>
      <c r="Y66" s="116">
        <v>22</v>
      </c>
      <c r="Z66" s="116">
        <v>24</v>
      </c>
    </row>
    <row r="67" spans="1:26" x14ac:dyDescent="0.25">
      <c r="S67" s="119" t="s">
        <v>41</v>
      </c>
      <c r="T67" s="119"/>
      <c r="U67" s="116"/>
      <c r="V67" s="116">
        <v>34</v>
      </c>
      <c r="W67" s="116">
        <v>41</v>
      </c>
      <c r="X67" s="116">
        <v>36</v>
      </c>
      <c r="Y67" s="116">
        <v>37</v>
      </c>
      <c r="Z67" s="116">
        <v>38</v>
      </c>
    </row>
    <row r="68" spans="1:26" x14ac:dyDescent="0.25">
      <c r="S68" s="119" t="s">
        <v>42</v>
      </c>
      <c r="T68" s="119"/>
      <c r="U68" s="116"/>
      <c r="V68" s="116">
        <v>21</v>
      </c>
      <c r="W68" s="116">
        <v>24</v>
      </c>
      <c r="X68" s="116">
        <v>42</v>
      </c>
      <c r="Y68" s="116">
        <v>37</v>
      </c>
      <c r="Z68" s="116">
        <v>37</v>
      </c>
    </row>
    <row r="69" spans="1:26" x14ac:dyDescent="0.25">
      <c r="S69" s="119" t="s">
        <v>43</v>
      </c>
      <c r="T69" s="119"/>
      <c r="U69" s="116"/>
      <c r="V69" s="116">
        <v>15</v>
      </c>
      <c r="W69" s="116">
        <v>26</v>
      </c>
      <c r="X69" s="116">
        <v>25</v>
      </c>
      <c r="Y69" s="116">
        <v>23</v>
      </c>
      <c r="Z69" s="116">
        <v>38</v>
      </c>
    </row>
    <row r="70" spans="1:26" x14ac:dyDescent="0.25">
      <c r="S70" s="119" t="s">
        <v>44</v>
      </c>
      <c r="T70" s="119"/>
      <c r="U70" s="116"/>
      <c r="V70" s="116">
        <v>20</v>
      </c>
      <c r="W70" s="116">
        <v>30</v>
      </c>
      <c r="X70" s="116">
        <v>27</v>
      </c>
      <c r="Y70" s="116">
        <v>23</v>
      </c>
      <c r="Z70" s="116">
        <v>22</v>
      </c>
    </row>
    <row r="71" spans="1:26" x14ac:dyDescent="0.25">
      <c r="S71" s="119" t="s">
        <v>45</v>
      </c>
      <c r="T71" s="119"/>
      <c r="U71" s="116"/>
      <c r="V71" s="116">
        <v>34</v>
      </c>
      <c r="W71" s="116">
        <v>38</v>
      </c>
      <c r="X71" s="116">
        <v>45</v>
      </c>
      <c r="Y71" s="116">
        <v>34</v>
      </c>
      <c r="Z71" s="116">
        <v>31</v>
      </c>
    </row>
    <row r="72" spans="1:26" x14ac:dyDescent="0.25">
      <c r="S72" s="119" t="s">
        <v>46</v>
      </c>
      <c r="T72" s="119"/>
      <c r="U72" s="116"/>
      <c r="V72" s="116">
        <v>36</v>
      </c>
      <c r="W72" s="116">
        <v>37</v>
      </c>
      <c r="X72" s="116">
        <v>35</v>
      </c>
      <c r="Y72" s="116">
        <v>28</v>
      </c>
      <c r="Z72" s="116">
        <v>33</v>
      </c>
    </row>
    <row r="73" spans="1:26" x14ac:dyDescent="0.25">
      <c r="S73" s="119" t="s">
        <v>47</v>
      </c>
      <c r="T73" s="119"/>
      <c r="U73" s="116"/>
      <c r="V73" s="116">
        <v>29</v>
      </c>
      <c r="W73" s="116">
        <v>37</v>
      </c>
      <c r="X73" s="116">
        <v>62</v>
      </c>
      <c r="Y73" s="116">
        <v>50</v>
      </c>
      <c r="Z73" s="116">
        <v>52</v>
      </c>
    </row>
    <row r="74" spans="1:26" x14ac:dyDescent="0.25">
      <c r="S74" s="119" t="s">
        <v>48</v>
      </c>
      <c r="T74" s="119"/>
      <c r="U74" s="116"/>
      <c r="V74" s="116">
        <v>19</v>
      </c>
      <c r="W74" s="116">
        <v>31</v>
      </c>
      <c r="X74" s="116">
        <v>43</v>
      </c>
      <c r="Y74" s="116">
        <v>31</v>
      </c>
      <c r="Z74" s="116">
        <v>42</v>
      </c>
    </row>
    <row r="75" spans="1:26" x14ac:dyDescent="0.25">
      <c r="S75" s="119" t="s">
        <v>49</v>
      </c>
      <c r="T75" s="119"/>
      <c r="U75" s="116"/>
      <c r="V75" s="116">
        <v>4</v>
      </c>
      <c r="W75" s="116">
        <v>12</v>
      </c>
      <c r="X75" s="116">
        <v>12</v>
      </c>
      <c r="Y75" s="116">
        <v>17</v>
      </c>
      <c r="Z75" s="116">
        <v>22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3</v>
      </c>
      <c r="Y76" s="116">
        <v>5</v>
      </c>
      <c r="Z76" s="116">
        <v>5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274</v>
      </c>
      <c r="W80" s="116">
        <v>375</v>
      </c>
      <c r="X80" s="116">
        <v>431</v>
      </c>
      <c r="Y80" s="116">
        <v>352</v>
      </c>
      <c r="Z80" s="116">
        <v>386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Elliston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</v>
      </c>
      <c r="W83" s="116">
        <v>14</v>
      </c>
      <c r="X83" s="116">
        <v>23</v>
      </c>
      <c r="Y83" s="116">
        <v>20</v>
      </c>
      <c r="Z83" s="116">
        <v>19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11</v>
      </c>
      <c r="W84" s="116">
        <v>12</v>
      </c>
      <c r="X84" s="116">
        <v>13</v>
      </c>
      <c r="Y84" s="116">
        <v>11</v>
      </c>
      <c r="Z84" s="116">
        <v>16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20</v>
      </c>
      <c r="W85" s="116">
        <v>21</v>
      </c>
      <c r="X85" s="116">
        <v>30</v>
      </c>
      <c r="Y85" s="116">
        <v>21</v>
      </c>
      <c r="Z85" s="116">
        <v>32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878</v>
      </c>
      <c r="D86" s="98">
        <f t="shared" ref="D86:D91" si="4">AD4</f>
        <v>0.16137566137566139</v>
      </c>
      <c r="E86" s="99">
        <f t="shared" ref="E86:E91" si="5">AD4</f>
        <v>0.16137566137566139</v>
      </c>
      <c r="F86" s="98">
        <f t="shared" ref="F86:F91" si="6">AF4</f>
        <v>0.50859106529209619</v>
      </c>
      <c r="G86" s="99">
        <f t="shared" ref="G86:G91" si="7">AF4</f>
        <v>0.50859106529209619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4</v>
      </c>
      <c r="W86" s="116">
        <v>6</v>
      </c>
      <c r="X86" s="116">
        <v>6</v>
      </c>
      <c r="Y86" s="116">
        <v>9</v>
      </c>
      <c r="Z86" s="116">
        <v>6</v>
      </c>
    </row>
    <row r="87" spans="1:30" ht="15" customHeight="1" x14ac:dyDescent="0.25">
      <c r="A87" s="100" t="s">
        <v>4</v>
      </c>
      <c r="B87" s="51"/>
      <c r="C87" s="101" t="str">
        <f t="shared" si="3"/>
        <v>495</v>
      </c>
      <c r="D87" s="98">
        <f t="shared" si="4"/>
        <v>0.23441396508728185</v>
      </c>
      <c r="E87" s="99">
        <f t="shared" si="5"/>
        <v>0.23441396508728185</v>
      </c>
      <c r="F87" s="98">
        <f t="shared" si="6"/>
        <v>0.6123778501628665</v>
      </c>
      <c r="G87" s="99">
        <f t="shared" si="7"/>
        <v>0.6123778501628665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0</v>
      </c>
      <c r="W87" s="116">
        <v>5</v>
      </c>
      <c r="X87" s="116">
        <v>3</v>
      </c>
      <c r="Y87" s="116">
        <v>0</v>
      </c>
      <c r="Z87" s="116">
        <v>6</v>
      </c>
    </row>
    <row r="88" spans="1:30" ht="15" customHeight="1" x14ac:dyDescent="0.25">
      <c r="A88" s="100" t="s">
        <v>5</v>
      </c>
      <c r="B88" s="51"/>
      <c r="C88" s="101" t="str">
        <f t="shared" si="3"/>
        <v>387</v>
      </c>
      <c r="D88" s="98">
        <f t="shared" si="4"/>
        <v>0.11527377521613835</v>
      </c>
      <c r="E88" s="99">
        <f t="shared" si="5"/>
        <v>0.11527377521613835</v>
      </c>
      <c r="F88" s="98">
        <f t="shared" si="6"/>
        <v>0.4124087591240877</v>
      </c>
      <c r="G88" s="99">
        <f t="shared" si="7"/>
        <v>0.4124087591240877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0</v>
      </c>
      <c r="W88" s="116">
        <v>3</v>
      </c>
      <c r="X88" s="116">
        <v>4</v>
      </c>
      <c r="Y88" s="116">
        <v>7</v>
      </c>
      <c r="Z88" s="116">
        <v>0</v>
      </c>
    </row>
    <row r="89" spans="1:30" ht="15" customHeight="1" x14ac:dyDescent="0.25">
      <c r="A89" s="51" t="s">
        <v>6</v>
      </c>
      <c r="B89" s="51"/>
      <c r="C89" s="101" t="str">
        <f t="shared" si="3"/>
        <v>579</v>
      </c>
      <c r="D89" s="98">
        <f t="shared" si="4"/>
        <v>0.25053995680345564</v>
      </c>
      <c r="E89" s="99">
        <f t="shared" si="5"/>
        <v>0.25053995680345564</v>
      </c>
      <c r="F89" s="98">
        <f t="shared" si="6"/>
        <v>0.61731843575418988</v>
      </c>
      <c r="G89" s="99">
        <f t="shared" si="7"/>
        <v>0.61731843575418988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</v>
      </c>
      <c r="W89" s="116">
        <v>16</v>
      </c>
      <c r="X89" s="116">
        <v>14</v>
      </c>
      <c r="Y89" s="116">
        <v>16</v>
      </c>
      <c r="Z89" s="116">
        <v>20</v>
      </c>
    </row>
    <row r="90" spans="1:30" ht="15" customHeight="1" x14ac:dyDescent="0.25">
      <c r="A90" s="51" t="s">
        <v>100</v>
      </c>
      <c r="B90" s="51"/>
      <c r="C90" s="101" t="str">
        <f t="shared" si="3"/>
        <v>$21,457</v>
      </c>
      <c r="D90" s="98">
        <f t="shared" si="4"/>
        <v>-6.2123860463022318E-2</v>
      </c>
      <c r="E90" s="99">
        <f t="shared" si="5"/>
        <v>-6.2123860463022318E-2</v>
      </c>
      <c r="F90" s="98">
        <f t="shared" si="6"/>
        <v>3.045430293809881E-2</v>
      </c>
      <c r="G90" s="99">
        <f t="shared" si="7"/>
        <v>3.045430293809881E-2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44</v>
      </c>
      <c r="W90" s="116">
        <v>60</v>
      </c>
      <c r="X90" s="116">
        <v>73</v>
      </c>
      <c r="Y90" s="116">
        <v>60</v>
      </c>
      <c r="Z90" s="116">
        <v>67</v>
      </c>
    </row>
    <row r="91" spans="1:30" ht="15" customHeight="1" x14ac:dyDescent="0.25">
      <c r="A91" s="51" t="s">
        <v>7</v>
      </c>
      <c r="B91" s="51"/>
      <c r="C91" s="101" t="str">
        <f t="shared" si="3"/>
        <v>$26.1 mil</v>
      </c>
      <c r="D91" s="98">
        <f t="shared" si="4"/>
        <v>5.0900127794826444E-2</v>
      </c>
      <c r="E91" s="99">
        <f t="shared" si="5"/>
        <v>5.0900127794826444E-2</v>
      </c>
      <c r="F91" s="98">
        <f t="shared" si="6"/>
        <v>0.58312128126883445</v>
      </c>
      <c r="G91" s="99">
        <f t="shared" si="7"/>
        <v>0.58312128126883445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190</v>
      </c>
      <c r="W91" s="116">
        <v>220</v>
      </c>
      <c r="X91" s="116">
        <v>302</v>
      </c>
      <c r="Y91" s="116">
        <v>233</v>
      </c>
      <c r="Z91" s="116">
        <v>309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7</v>
      </c>
      <c r="W93" s="116">
        <v>6</v>
      </c>
      <c r="X93" s="116">
        <v>6</v>
      </c>
      <c r="Y93" s="116">
        <v>10</v>
      </c>
      <c r="Z93" s="116">
        <v>7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27</v>
      </c>
      <c r="W94" s="116">
        <v>38</v>
      </c>
      <c r="X94" s="116">
        <v>53</v>
      </c>
      <c r="Y94" s="116">
        <v>55</v>
      </c>
      <c r="Z94" s="116">
        <v>48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</v>
      </c>
      <c r="W95" s="116">
        <v>4</v>
      </c>
      <c r="X95" s="116">
        <v>6</v>
      </c>
      <c r="Y95" s="116">
        <v>6</v>
      </c>
      <c r="Z95" s="116">
        <v>7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18</v>
      </c>
      <c r="W96" s="116">
        <v>22</v>
      </c>
      <c r="X96" s="116">
        <v>32</v>
      </c>
      <c r="Y96" s="116">
        <v>29</v>
      </c>
      <c r="Z96" s="116">
        <v>35</v>
      </c>
    </row>
    <row r="97" spans="1:32" ht="15" customHeight="1" x14ac:dyDescent="0.25">
      <c r="S97" s="119" t="s">
        <v>191</v>
      </c>
      <c r="T97" s="119"/>
      <c r="U97" s="116"/>
      <c r="V97" s="116">
        <v>23</v>
      </c>
      <c r="W97" s="116">
        <v>35</v>
      </c>
      <c r="X97" s="116">
        <v>23</v>
      </c>
      <c r="Y97" s="116">
        <v>23</v>
      </c>
      <c r="Z97" s="116">
        <v>37</v>
      </c>
    </row>
    <row r="98" spans="1:32" ht="15" customHeight="1" x14ac:dyDescent="0.25">
      <c r="S98" s="119" t="s">
        <v>192</v>
      </c>
      <c r="T98" s="119"/>
      <c r="U98" s="116"/>
      <c r="V98" s="116">
        <v>10</v>
      </c>
      <c r="W98" s="116">
        <v>12</v>
      </c>
      <c r="X98" s="116">
        <v>16</v>
      </c>
      <c r="Y98" s="116">
        <v>8</v>
      </c>
      <c r="Z98" s="116">
        <v>7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5</v>
      </c>
      <c r="X99" s="116">
        <v>6</v>
      </c>
      <c r="Y99" s="116">
        <v>11</v>
      </c>
      <c r="Z99" s="116">
        <v>10</v>
      </c>
    </row>
    <row r="100" spans="1:32" ht="15" customHeight="1" x14ac:dyDescent="0.25">
      <c r="S100" s="119" t="s">
        <v>59</v>
      </c>
      <c r="T100" s="119"/>
      <c r="U100" s="116"/>
      <c r="V100" s="116">
        <v>16</v>
      </c>
      <c r="W100" s="116">
        <v>28</v>
      </c>
      <c r="X100" s="116">
        <v>32</v>
      </c>
      <c r="Y100" s="116">
        <v>28</v>
      </c>
      <c r="Z100" s="116">
        <v>30</v>
      </c>
    </row>
    <row r="101" spans="1:32" x14ac:dyDescent="0.25">
      <c r="A101" s="20"/>
      <c r="S101" s="122" t="s">
        <v>54</v>
      </c>
      <c r="T101" s="122"/>
      <c r="U101" s="116"/>
      <c r="V101" s="116">
        <v>173</v>
      </c>
      <c r="W101" s="116">
        <v>214</v>
      </c>
      <c r="X101" s="116">
        <v>269</v>
      </c>
      <c r="Y101" s="116">
        <v>227</v>
      </c>
      <c r="Z101" s="116">
        <v>269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333</v>
      </c>
      <c r="W104" s="116">
        <v>451</v>
      </c>
      <c r="X104" s="116">
        <v>509</v>
      </c>
      <c r="Y104" s="116">
        <v>408</v>
      </c>
      <c r="Z104" s="116">
        <v>460</v>
      </c>
      <c r="AB104" s="113" t="str">
        <f>TEXT(Z104,"###,###")</f>
        <v>460</v>
      </c>
      <c r="AD104" s="134">
        <f>Z104/($Z$4)*100</f>
        <v>52.391799544419136</v>
      </c>
      <c r="AF104" s="113"/>
    </row>
    <row r="105" spans="1:32" x14ac:dyDescent="0.25">
      <c r="S105" s="119" t="s">
        <v>18</v>
      </c>
      <c r="T105" s="119"/>
      <c r="U105" s="116"/>
      <c r="V105" s="116">
        <v>113</v>
      </c>
      <c r="W105" s="116">
        <v>139</v>
      </c>
      <c r="X105" s="116">
        <v>161</v>
      </c>
      <c r="Y105" s="116">
        <v>149</v>
      </c>
      <c r="Z105" s="116">
        <v>160</v>
      </c>
      <c r="AB105" s="113" t="str">
        <f>TEXT(Z105,"###,###")</f>
        <v>160</v>
      </c>
      <c r="AD105" s="134">
        <f>Z105/($Z$4)*100</f>
        <v>18.223234624145785</v>
      </c>
      <c r="AF105" s="113"/>
    </row>
    <row r="106" spans="1:32" x14ac:dyDescent="0.25">
      <c r="S106" s="122" t="s">
        <v>54</v>
      </c>
      <c r="T106" s="122"/>
      <c r="U106" s="124"/>
      <c r="V106" s="124">
        <v>446</v>
      </c>
      <c r="W106" s="124">
        <v>590</v>
      </c>
      <c r="X106" s="124">
        <v>670</v>
      </c>
      <c r="Y106" s="124">
        <v>557</v>
      </c>
      <c r="Z106" s="124">
        <v>620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130</v>
      </c>
      <c r="W108" s="116">
        <v>186</v>
      </c>
      <c r="X108" s="116">
        <v>200</v>
      </c>
      <c r="Y108" s="116">
        <v>166</v>
      </c>
      <c r="Z108" s="116">
        <v>203</v>
      </c>
      <c r="AB108" s="113" t="str">
        <f>TEXT(Z108,"###,###")</f>
        <v>203</v>
      </c>
      <c r="AD108" s="134">
        <f>Z108/($Z$4)*100</f>
        <v>23.120728929384963</v>
      </c>
      <c r="AF108" s="113"/>
    </row>
    <row r="109" spans="1:32" x14ac:dyDescent="0.25">
      <c r="S109" s="119" t="s">
        <v>21</v>
      </c>
      <c r="T109" s="119"/>
      <c r="U109" s="116"/>
      <c r="V109" s="116">
        <v>135</v>
      </c>
      <c r="W109" s="116">
        <v>186</v>
      </c>
      <c r="X109" s="116">
        <v>181</v>
      </c>
      <c r="Y109" s="116">
        <v>136</v>
      </c>
      <c r="Z109" s="116">
        <v>139</v>
      </c>
      <c r="AB109" s="113" t="str">
        <f>TEXT(Z109,"###,###")</f>
        <v>139</v>
      </c>
      <c r="AD109" s="134">
        <f>Z109/($Z$4)*100</f>
        <v>15.831435079726653</v>
      </c>
      <c r="AF109" s="113"/>
    </row>
    <row r="110" spans="1:32" x14ac:dyDescent="0.25">
      <c r="S110" s="119" t="s">
        <v>22</v>
      </c>
      <c r="T110" s="119"/>
      <c r="U110" s="116"/>
      <c r="V110" s="116">
        <v>40</v>
      </c>
      <c r="W110" s="116">
        <v>48</v>
      </c>
      <c r="X110" s="116">
        <v>93</v>
      </c>
      <c r="Y110" s="116">
        <v>82</v>
      </c>
      <c r="Z110" s="116">
        <v>93</v>
      </c>
      <c r="AB110" s="113" t="str">
        <f>TEXT(Z110,"###,###")</f>
        <v>93</v>
      </c>
      <c r="AD110" s="134">
        <f>Z110/($Z$4)*100</f>
        <v>10.592255125284739</v>
      </c>
      <c r="AF110" s="113"/>
    </row>
    <row r="111" spans="1:32" x14ac:dyDescent="0.25">
      <c r="S111" s="119" t="s">
        <v>23</v>
      </c>
      <c r="T111" s="119"/>
      <c r="U111" s="116"/>
      <c r="V111" s="116">
        <v>136</v>
      </c>
      <c r="W111" s="116">
        <v>170</v>
      </c>
      <c r="X111" s="116">
        <v>192</v>
      </c>
      <c r="Y111" s="116">
        <v>182</v>
      </c>
      <c r="Z111" s="116">
        <v>193</v>
      </c>
      <c r="AB111" s="113" t="str">
        <f>TEXT(Z111,"###,###")</f>
        <v>193</v>
      </c>
      <c r="AD111" s="134">
        <f>Z111/($Z$4)*100</f>
        <v>21.981776765375855</v>
      </c>
      <c r="AF111" s="113"/>
    </row>
    <row r="112" spans="1:32" x14ac:dyDescent="0.25">
      <c r="S112" s="122" t="s">
        <v>54</v>
      </c>
      <c r="T112" s="122"/>
      <c r="U112" s="116"/>
      <c r="V112" s="116">
        <v>586</v>
      </c>
      <c r="W112" s="116">
        <v>751</v>
      </c>
      <c r="X112" s="116">
        <v>924</v>
      </c>
      <c r="Y112" s="116">
        <v>751</v>
      </c>
      <c r="Z112" s="116">
        <v>878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41.81</v>
      </c>
      <c r="W118" s="135">
        <v>43.27</v>
      </c>
      <c r="X118" s="135">
        <v>44.88</v>
      </c>
      <c r="Y118" s="135">
        <v>45.03</v>
      </c>
      <c r="Z118" s="135">
        <v>45.22</v>
      </c>
      <c r="AB118" s="113" t="str">
        <f>TEXT(Z118,"##.0")</f>
        <v>45.2</v>
      </c>
    </row>
    <row r="120" spans="19:32" x14ac:dyDescent="0.25">
      <c r="S120" s="105" t="s">
        <v>102</v>
      </c>
      <c r="T120" s="116"/>
      <c r="U120" s="116"/>
      <c r="V120" s="116">
        <v>223</v>
      </c>
      <c r="W120" s="116">
        <v>265</v>
      </c>
      <c r="X120" s="116">
        <v>298</v>
      </c>
      <c r="Y120" s="116">
        <v>258</v>
      </c>
      <c r="Z120" s="116">
        <v>308</v>
      </c>
      <c r="AB120" s="113" t="str">
        <f>TEXT(Z120,"###,###")</f>
        <v>308</v>
      </c>
    </row>
    <row r="121" spans="19:32" x14ac:dyDescent="0.25">
      <c r="S121" s="105" t="s">
        <v>103</v>
      </c>
      <c r="T121" s="116"/>
      <c r="U121" s="116"/>
      <c r="V121" s="116">
        <v>85</v>
      </c>
      <c r="W121" s="116">
        <v>100</v>
      </c>
      <c r="X121" s="116">
        <v>173</v>
      </c>
      <c r="Y121" s="116">
        <v>132</v>
      </c>
      <c r="Z121" s="116">
        <v>172</v>
      </c>
      <c r="AB121" s="113" t="str">
        <f>TEXT(Z121,"###,###")</f>
        <v>172</v>
      </c>
    </row>
    <row r="122" spans="19:32" x14ac:dyDescent="0.25">
      <c r="S122" s="105" t="s">
        <v>104</v>
      </c>
      <c r="T122" s="116"/>
      <c r="U122" s="116"/>
      <c r="V122" s="116">
        <v>53</v>
      </c>
      <c r="W122" s="116">
        <v>69</v>
      </c>
      <c r="X122" s="116">
        <v>94</v>
      </c>
      <c r="Y122" s="116">
        <v>80</v>
      </c>
      <c r="Z122" s="116">
        <v>107</v>
      </c>
      <c r="AB122" s="113" t="str">
        <f>TEXT(Z122,"###,###")</f>
        <v>107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276</v>
      </c>
      <c r="W124" s="116">
        <v>334</v>
      </c>
      <c r="X124" s="116">
        <v>392</v>
      </c>
      <c r="Y124" s="116">
        <v>338</v>
      </c>
      <c r="Z124" s="116">
        <v>415</v>
      </c>
      <c r="AB124" s="113" t="str">
        <f>TEXT(Z124,"###,###")</f>
        <v>415</v>
      </c>
      <c r="AD124" s="131">
        <f>Z124/$Z$7*100</f>
        <v>71.675302245250421</v>
      </c>
    </row>
    <row r="125" spans="19:32" x14ac:dyDescent="0.25">
      <c r="S125" s="105" t="s">
        <v>106</v>
      </c>
      <c r="T125" s="116"/>
      <c r="U125" s="116"/>
      <c r="V125" s="116">
        <v>138</v>
      </c>
      <c r="W125" s="116">
        <v>169</v>
      </c>
      <c r="X125" s="116">
        <v>267</v>
      </c>
      <c r="Y125" s="116">
        <v>212</v>
      </c>
      <c r="Z125" s="116">
        <v>279</v>
      </c>
      <c r="AB125" s="113" t="str">
        <f>TEXT(Z125,"###,###")</f>
        <v>279</v>
      </c>
      <c r="AD125" s="131">
        <f>Z125/$Z$7*100</f>
        <v>48.186528497409327</v>
      </c>
    </row>
    <row r="127" spans="19:32" x14ac:dyDescent="0.25">
      <c r="S127" s="105" t="s">
        <v>107</v>
      </c>
      <c r="T127" s="116"/>
      <c r="U127" s="116"/>
      <c r="V127" s="116">
        <v>185</v>
      </c>
      <c r="W127" s="116">
        <v>220</v>
      </c>
      <c r="X127" s="116">
        <v>304</v>
      </c>
      <c r="Y127" s="116">
        <v>236</v>
      </c>
      <c r="Z127" s="116">
        <v>305</v>
      </c>
      <c r="AB127" s="113" t="str">
        <f>TEXT(Z127,"###,###")</f>
        <v>305</v>
      </c>
      <c r="AD127" s="131">
        <f>Z127/$Z$7*100</f>
        <v>52.67702936096719</v>
      </c>
    </row>
    <row r="128" spans="19:32" x14ac:dyDescent="0.25">
      <c r="S128" s="105" t="s">
        <v>108</v>
      </c>
      <c r="T128" s="116"/>
      <c r="U128" s="116"/>
      <c r="V128" s="116">
        <v>169</v>
      </c>
      <c r="W128" s="116">
        <v>214</v>
      </c>
      <c r="X128" s="116">
        <v>267</v>
      </c>
      <c r="Y128" s="116">
        <v>229</v>
      </c>
      <c r="Z128" s="116">
        <v>271</v>
      </c>
      <c r="AB128" s="113" t="str">
        <f>TEXT(Z128,"###,###")</f>
        <v>271</v>
      </c>
      <c r="AD128" s="131">
        <f>Z128/$Z$7*100</f>
        <v>46.804835924006909</v>
      </c>
    </row>
    <row r="130" spans="19:20" x14ac:dyDescent="0.25">
      <c r="S130" s="105" t="s">
        <v>267</v>
      </c>
      <c r="T130" s="131">
        <v>53.195164075993098</v>
      </c>
    </row>
    <row r="131" spans="19:20" x14ac:dyDescent="0.25">
      <c r="S131" s="105" t="s">
        <v>268</v>
      </c>
      <c r="T131" s="131">
        <v>29.70639032815199</v>
      </c>
    </row>
    <row r="132" spans="19:20" x14ac:dyDescent="0.25">
      <c r="S132" s="105" t="s">
        <v>269</v>
      </c>
      <c r="T132" s="131">
        <v>18.480138169257341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B309FA4-4271-4E63-A477-86012545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71F1AEC-408D-4A30-9C84-D32E653103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8070317-9C76-4CD5-8254-E40C85F7A1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2A961CE-306D-472B-8911-182ADCAD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06A1B-9626-43D7-94CB-FC8C54F6CE91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128</v>
      </c>
      <c r="T1" s="103"/>
      <c r="U1" s="103"/>
      <c r="V1" s="103"/>
      <c r="W1" s="103"/>
      <c r="X1" s="103"/>
      <c r="Y1" s="104" t="s">
        <v>215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128</v>
      </c>
      <c r="Y3" s="109" t="s">
        <v>215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10.18 Flinders Ranges,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1089</v>
      </c>
      <c r="W4" s="112">
        <v>1117</v>
      </c>
      <c r="X4" s="112">
        <v>1406</v>
      </c>
      <c r="Y4" s="112">
        <v>1337</v>
      </c>
      <c r="Z4" s="112">
        <v>1481</v>
      </c>
      <c r="AB4" s="113" t="str">
        <f>TEXT(Z4,"###,###")</f>
        <v>1,481</v>
      </c>
      <c r="AD4" s="114">
        <f>Z4/Y4-1</f>
        <v>0.10770381451009725</v>
      </c>
      <c r="AF4" s="114">
        <f>Z4/V4-1</f>
        <v>0.35996326905417808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590</v>
      </c>
      <c r="W5" s="112">
        <v>587</v>
      </c>
      <c r="X5" s="112">
        <v>739</v>
      </c>
      <c r="Y5" s="112">
        <v>683</v>
      </c>
      <c r="Z5" s="112">
        <v>760</v>
      </c>
      <c r="AB5" s="113" t="str">
        <f>TEXT(Z5,"###,###")</f>
        <v>760</v>
      </c>
      <c r="AD5" s="114">
        <f t="shared" ref="AD5:AD9" si="0">Z5/Y5-1</f>
        <v>0.11273792093704249</v>
      </c>
      <c r="AF5" s="114">
        <f t="shared" ref="AF5:AF9" si="1">Z5/V5-1</f>
        <v>0.28813559322033888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501</v>
      </c>
      <c r="W6" s="112">
        <v>530</v>
      </c>
      <c r="X6" s="112">
        <v>669</v>
      </c>
      <c r="Y6" s="112">
        <v>649</v>
      </c>
      <c r="Z6" s="112">
        <v>720</v>
      </c>
      <c r="AB6" s="113" t="str">
        <f>TEXT(Z6,"###,###")</f>
        <v>720</v>
      </c>
      <c r="AD6" s="114">
        <f t="shared" si="0"/>
        <v>0.10939907550077033</v>
      </c>
      <c r="AF6" s="114">
        <f t="shared" si="1"/>
        <v>0.43712574850299402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714</v>
      </c>
      <c r="W7" s="112">
        <v>746</v>
      </c>
      <c r="X7" s="112">
        <v>905</v>
      </c>
      <c r="Y7" s="112">
        <v>832</v>
      </c>
      <c r="Z7" s="112">
        <v>924</v>
      </c>
      <c r="AB7" s="113" t="str">
        <f>TEXT(Z7,"###,###")</f>
        <v>924</v>
      </c>
      <c r="AD7" s="114">
        <f t="shared" si="0"/>
        <v>0.11057692307692313</v>
      </c>
      <c r="AF7" s="114">
        <f t="shared" si="1"/>
        <v>0.29411764705882359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1,481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924</v>
      </c>
      <c r="P8" s="69"/>
      <c r="S8" s="111" t="s">
        <v>86</v>
      </c>
      <c r="T8" s="112"/>
      <c r="U8" s="112"/>
      <c r="V8" s="112">
        <v>41928</v>
      </c>
      <c r="W8" s="112">
        <v>41634.89</v>
      </c>
      <c r="X8" s="112">
        <v>37210.620000000003</v>
      </c>
      <c r="Y8" s="112">
        <v>36953.72</v>
      </c>
      <c r="Z8" s="112">
        <v>34500.080000000002</v>
      </c>
      <c r="AB8" s="113" t="str">
        <f>TEXT(Z8,"$###,###")</f>
        <v>$34,500</v>
      </c>
      <c r="AD8" s="114">
        <f t="shared" si="0"/>
        <v>-6.6397645487382584E-2</v>
      </c>
      <c r="AF8" s="114">
        <f t="shared" si="1"/>
        <v>-0.17715893913375302</v>
      </c>
    </row>
    <row r="9" spans="1:32" x14ac:dyDescent="0.25">
      <c r="A9" s="32" t="s">
        <v>15</v>
      </c>
      <c r="B9" s="73"/>
      <c r="C9" s="74"/>
      <c r="D9" s="75">
        <f>AD104</f>
        <v>63.268062120189065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51.298701298701296</v>
      </c>
      <c r="P9" s="76" t="s">
        <v>87</v>
      </c>
      <c r="S9" s="111" t="s">
        <v>7</v>
      </c>
      <c r="T9" s="112"/>
      <c r="U9" s="112"/>
      <c r="V9" s="112">
        <v>39468132</v>
      </c>
      <c r="W9" s="112">
        <v>39721659</v>
      </c>
      <c r="X9" s="112">
        <v>47749346</v>
      </c>
      <c r="Y9" s="112">
        <v>42603884</v>
      </c>
      <c r="Z9" s="112">
        <v>44517208</v>
      </c>
      <c r="AB9" s="113" t="str">
        <f>TEXT(Z9/1000000,"$#,###.0")&amp;" mil"</f>
        <v>$44.5 mil</v>
      </c>
      <c r="AD9" s="114">
        <f t="shared" si="0"/>
        <v>4.4909614344081916E-2</v>
      </c>
      <c r="AF9" s="114">
        <f t="shared" si="1"/>
        <v>0.12792791916273116</v>
      </c>
    </row>
    <row r="10" spans="1:32" x14ac:dyDescent="0.25">
      <c r="A10" s="32" t="s">
        <v>18</v>
      </c>
      <c r="B10" s="73"/>
      <c r="C10" s="74"/>
      <c r="D10" s="75">
        <f>AD105</f>
        <v>21.066846725185687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49.02597402597403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73.593073593073584</v>
      </c>
      <c r="P11" s="76" t="s">
        <v>87</v>
      </c>
      <c r="S11" s="111" t="s">
        <v>30</v>
      </c>
      <c r="T11" s="116"/>
      <c r="U11" s="116"/>
      <c r="V11" s="116">
        <v>938</v>
      </c>
      <c r="W11" s="116">
        <v>957</v>
      </c>
      <c r="X11" s="116">
        <v>1192</v>
      </c>
      <c r="Y11" s="116">
        <v>1149</v>
      </c>
      <c r="Z11" s="116">
        <v>1238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11.580086580086581</v>
      </c>
      <c r="P12" s="76" t="s">
        <v>87</v>
      </c>
      <c r="S12" s="111" t="s">
        <v>31</v>
      </c>
      <c r="T12" s="116"/>
      <c r="U12" s="116"/>
      <c r="V12" s="116">
        <v>152</v>
      </c>
      <c r="W12" s="116">
        <v>160</v>
      </c>
      <c r="X12" s="116">
        <v>213</v>
      </c>
      <c r="Y12" s="116">
        <v>186</v>
      </c>
      <c r="Z12" s="116">
        <v>245</v>
      </c>
    </row>
    <row r="13" spans="1:32" ht="15" customHeight="1" x14ac:dyDescent="0.25">
      <c r="A13" s="32" t="s">
        <v>20</v>
      </c>
      <c r="B13" s="74"/>
      <c r="C13" s="74"/>
      <c r="D13" s="75">
        <f>AD108</f>
        <v>17.35313977042539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15.367965367965366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17.218095881161378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46.0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17.420661715057395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20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161</v>
      </c>
      <c r="Z15" s="116">
        <v>180</v>
      </c>
      <c r="AB15" s="121">
        <f t="shared" ref="AB15:AB34" si="2">IF(Z15="np",0,Z15/$Z$34)</f>
        <v>0.1214574898785425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31.937879810938558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80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36</v>
      </c>
      <c r="Z16" s="116">
        <v>53</v>
      </c>
      <c r="AB16" s="121">
        <f t="shared" si="2"/>
        <v>3.5762483130904181E-2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35</v>
      </c>
      <c r="Z17" s="116">
        <v>36</v>
      </c>
      <c r="AB17" s="121">
        <f t="shared" si="2"/>
        <v>2.4291497975708502E-2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</v>
      </c>
      <c r="Z18" s="116">
        <v>10</v>
      </c>
      <c r="AB18" s="121">
        <f t="shared" si="2"/>
        <v>6.7476383265856954E-3</v>
      </c>
    </row>
    <row r="19" spans="1:28" x14ac:dyDescent="0.25">
      <c r="A19" s="65" t="str">
        <f>$S$1&amp;" ("&amp;$V$2&amp;" to "&amp;$Z$2&amp;")"</f>
        <v>Flinders Ranges (2015-16 to 2019-20)</v>
      </c>
      <c r="B19" s="65"/>
      <c r="C19" s="65"/>
      <c r="D19" s="65"/>
      <c r="E19" s="65"/>
      <c r="F19" s="65"/>
      <c r="G19" s="65" t="str">
        <f>$S$1&amp;" ("&amp;$V$2&amp;" to "&amp;$Z$2&amp;")"</f>
        <v>Flinders Ranges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84</v>
      </c>
      <c r="Z19" s="116">
        <v>88</v>
      </c>
      <c r="AB19" s="121">
        <f t="shared" si="2"/>
        <v>5.9379217273954114E-2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25</v>
      </c>
      <c r="Z20" s="116">
        <v>21</v>
      </c>
      <c r="AB20" s="121">
        <f t="shared" si="2"/>
        <v>1.417004048582996E-2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99</v>
      </c>
      <c r="Z21" s="116">
        <v>102</v>
      </c>
      <c r="AB21" s="121">
        <f t="shared" si="2"/>
        <v>6.8825910931174086E-2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137</v>
      </c>
      <c r="Z22" s="116">
        <v>138</v>
      </c>
      <c r="AB22" s="121">
        <f t="shared" si="2"/>
        <v>9.3117408906882596E-2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48</v>
      </c>
      <c r="Z23" s="116">
        <v>50</v>
      </c>
      <c r="AB23" s="121">
        <f t="shared" si="2"/>
        <v>3.3738191632928474E-2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</v>
      </c>
      <c r="Z24" s="116">
        <v>20</v>
      </c>
      <c r="AB24" s="121">
        <f t="shared" si="2"/>
        <v>1.3495276653171391E-2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35</v>
      </c>
      <c r="Z25" s="116">
        <v>45</v>
      </c>
      <c r="AB25" s="121">
        <f t="shared" si="2"/>
        <v>3.0364372469635626E-2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</v>
      </c>
      <c r="Z26" s="116">
        <v>24</v>
      </c>
      <c r="AB26" s="121">
        <f t="shared" si="2"/>
        <v>1.6194331983805668E-2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30</v>
      </c>
      <c r="Z27" s="116">
        <v>36</v>
      </c>
      <c r="AB27" s="121">
        <f t="shared" si="2"/>
        <v>2.4291497975708502E-2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141</v>
      </c>
      <c r="Z28" s="116">
        <v>144</v>
      </c>
      <c r="AB28" s="121">
        <f t="shared" si="2"/>
        <v>9.7165991902834009E-2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101</v>
      </c>
      <c r="Z29" s="116">
        <v>104</v>
      </c>
      <c r="AB29" s="121">
        <f t="shared" si="2"/>
        <v>7.0175438596491224E-2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82</v>
      </c>
      <c r="Z30" s="116">
        <v>96</v>
      </c>
      <c r="AB30" s="121">
        <f t="shared" si="2"/>
        <v>6.4777327935222673E-2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145</v>
      </c>
      <c r="Z31" s="116">
        <v>159</v>
      </c>
      <c r="AB31" s="121">
        <f t="shared" si="2"/>
        <v>0.10728744939271255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13</v>
      </c>
      <c r="Z32" s="116">
        <v>10</v>
      </c>
      <c r="AB32" s="121">
        <f t="shared" si="2"/>
        <v>6.7476383265856954E-3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36</v>
      </c>
      <c r="Z33" s="116">
        <v>45</v>
      </c>
      <c r="AB33" s="121">
        <f t="shared" si="2"/>
        <v>3.0364372469635626E-2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1337</v>
      </c>
      <c r="Z34" s="124">
        <v>1482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736</v>
      </c>
      <c r="AB37" s="136">
        <f>Z37/Z40*100</f>
        <v>80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184</v>
      </c>
      <c r="AB38" s="136">
        <f>Z38/Z40*100</f>
        <v>20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920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10</v>
      </c>
      <c r="W45" s="116">
        <v>12</v>
      </c>
      <c r="X45" s="116">
        <v>19</v>
      </c>
      <c r="Y45" s="116">
        <v>17</v>
      </c>
      <c r="Z45" s="116">
        <v>20</v>
      </c>
    </row>
    <row r="46" spans="19:32" x14ac:dyDescent="0.25">
      <c r="S46" s="119" t="s">
        <v>39</v>
      </c>
      <c r="T46" s="119"/>
      <c r="U46" s="116"/>
      <c r="V46" s="116">
        <v>36</v>
      </c>
      <c r="W46" s="116">
        <v>21</v>
      </c>
      <c r="X46" s="116">
        <v>35</v>
      </c>
      <c r="Y46" s="116">
        <v>34</v>
      </c>
      <c r="Z46" s="116">
        <v>24</v>
      </c>
    </row>
    <row r="47" spans="19:32" x14ac:dyDescent="0.25">
      <c r="S47" s="119" t="s">
        <v>40</v>
      </c>
      <c r="T47" s="119"/>
      <c r="U47" s="116"/>
      <c r="V47" s="116">
        <v>79</v>
      </c>
      <c r="W47" s="116">
        <v>67</v>
      </c>
      <c r="X47" s="116">
        <v>60</v>
      </c>
      <c r="Y47" s="116">
        <v>50</v>
      </c>
      <c r="Z47" s="116">
        <v>63</v>
      </c>
    </row>
    <row r="48" spans="19:32" x14ac:dyDescent="0.25">
      <c r="S48" s="119" t="s">
        <v>41</v>
      </c>
      <c r="T48" s="119"/>
      <c r="U48" s="116"/>
      <c r="V48" s="116">
        <v>67</v>
      </c>
      <c r="W48" s="116">
        <v>70</v>
      </c>
      <c r="X48" s="116">
        <v>79</v>
      </c>
      <c r="Y48" s="116">
        <v>69</v>
      </c>
      <c r="Z48" s="116">
        <v>67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39</v>
      </c>
      <c r="W49" s="116">
        <v>41</v>
      </c>
      <c r="X49" s="116">
        <v>63</v>
      </c>
      <c r="Y49" s="116">
        <v>65</v>
      </c>
      <c r="Z49" s="116">
        <v>77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Flinders Ranges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46</v>
      </c>
      <c r="W50" s="116">
        <v>51</v>
      </c>
      <c r="X50" s="116">
        <v>46</v>
      </c>
      <c r="Y50" s="116">
        <v>53</v>
      </c>
      <c r="Z50" s="116">
        <v>51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45</v>
      </c>
      <c r="W51" s="116">
        <v>35</v>
      </c>
      <c r="X51" s="116">
        <v>61</v>
      </c>
      <c r="Y51" s="116">
        <v>62</v>
      </c>
      <c r="Z51" s="116">
        <v>69</v>
      </c>
    </row>
    <row r="52" spans="1:26" ht="15" customHeight="1" x14ac:dyDescent="0.25">
      <c r="S52" s="119" t="s">
        <v>45</v>
      </c>
      <c r="T52" s="119"/>
      <c r="U52" s="116"/>
      <c r="V52" s="116">
        <v>50</v>
      </c>
      <c r="W52" s="116">
        <v>71</v>
      </c>
      <c r="X52" s="116">
        <v>65</v>
      </c>
      <c r="Y52" s="116">
        <v>61</v>
      </c>
      <c r="Z52" s="116">
        <v>63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79</v>
      </c>
      <c r="W53" s="116">
        <v>70</v>
      </c>
      <c r="X53" s="116">
        <v>68</v>
      </c>
      <c r="Y53" s="116">
        <v>57</v>
      </c>
      <c r="Z53" s="116">
        <v>86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54</v>
      </c>
      <c r="W54" s="116">
        <v>56</v>
      </c>
      <c r="X54" s="116">
        <v>68</v>
      </c>
      <c r="Y54" s="116">
        <v>79</v>
      </c>
      <c r="Z54" s="116">
        <v>82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52</v>
      </c>
      <c r="W55" s="116">
        <v>55</v>
      </c>
      <c r="X55" s="116">
        <v>90</v>
      </c>
      <c r="Y55" s="116">
        <v>74</v>
      </c>
      <c r="Z55" s="116">
        <v>85</v>
      </c>
    </row>
    <row r="56" spans="1:26" ht="15" customHeight="1" x14ac:dyDescent="0.25">
      <c r="S56" s="119" t="s">
        <v>49</v>
      </c>
      <c r="T56" s="119"/>
      <c r="U56" s="116"/>
      <c r="V56" s="116">
        <v>28</v>
      </c>
      <c r="W56" s="116">
        <v>30</v>
      </c>
      <c r="X56" s="116">
        <v>46</v>
      </c>
      <c r="Y56" s="116">
        <v>29</v>
      </c>
      <c r="Z56" s="116">
        <v>42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3</v>
      </c>
      <c r="W57" s="116">
        <v>10</v>
      </c>
      <c r="X57" s="116">
        <v>9</v>
      </c>
      <c r="Y57" s="116">
        <v>13</v>
      </c>
      <c r="Z57" s="116">
        <v>16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4</v>
      </c>
      <c r="X58" s="116">
        <v>7</v>
      </c>
      <c r="Y58" s="116">
        <v>0</v>
      </c>
      <c r="Z58" s="116">
        <v>10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</v>
      </c>
      <c r="X59" s="116">
        <v>0</v>
      </c>
      <c r="Y59" s="116">
        <v>0</v>
      </c>
      <c r="Z59" s="116">
        <v>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589</v>
      </c>
      <c r="W61" s="116">
        <v>587</v>
      </c>
      <c r="X61" s="116">
        <v>739</v>
      </c>
      <c r="Y61" s="116">
        <v>684</v>
      </c>
      <c r="Z61" s="116">
        <v>760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18</v>
      </c>
      <c r="W64" s="116">
        <v>17</v>
      </c>
      <c r="X64" s="116">
        <v>23</v>
      </c>
      <c r="Y64" s="116">
        <v>12</v>
      </c>
      <c r="Z64" s="116">
        <v>12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Flinders Ranges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40</v>
      </c>
      <c r="W65" s="116">
        <v>29</v>
      </c>
      <c r="X65" s="116">
        <v>21</v>
      </c>
      <c r="Y65" s="116">
        <v>46</v>
      </c>
      <c r="Z65" s="116">
        <v>51</v>
      </c>
    </row>
    <row r="66" spans="1:26" x14ac:dyDescent="0.25">
      <c r="S66" s="119" t="s">
        <v>40</v>
      </c>
      <c r="T66" s="119"/>
      <c r="U66" s="116"/>
      <c r="V66" s="116">
        <v>44</v>
      </c>
      <c r="W66" s="116">
        <v>52</v>
      </c>
      <c r="X66" s="116">
        <v>78</v>
      </c>
      <c r="Y66" s="116">
        <v>67</v>
      </c>
      <c r="Z66" s="116">
        <v>55</v>
      </c>
    </row>
    <row r="67" spans="1:26" x14ac:dyDescent="0.25">
      <c r="S67" s="119" t="s">
        <v>41</v>
      </c>
      <c r="T67" s="119"/>
      <c r="U67" s="116"/>
      <c r="V67" s="116">
        <v>52</v>
      </c>
      <c r="W67" s="116">
        <v>43</v>
      </c>
      <c r="X67" s="116">
        <v>58</v>
      </c>
      <c r="Y67" s="116">
        <v>64</v>
      </c>
      <c r="Z67" s="116">
        <v>70</v>
      </c>
    </row>
    <row r="68" spans="1:26" x14ac:dyDescent="0.25">
      <c r="S68" s="119" t="s">
        <v>42</v>
      </c>
      <c r="T68" s="119"/>
      <c r="U68" s="116"/>
      <c r="V68" s="116">
        <v>27</v>
      </c>
      <c r="W68" s="116">
        <v>30</v>
      </c>
      <c r="X68" s="116">
        <v>44</v>
      </c>
      <c r="Y68" s="116">
        <v>40</v>
      </c>
      <c r="Z68" s="116">
        <v>50</v>
      </c>
    </row>
    <row r="69" spans="1:26" x14ac:dyDescent="0.25">
      <c r="S69" s="119" t="s">
        <v>43</v>
      </c>
      <c r="T69" s="119"/>
      <c r="U69" s="116"/>
      <c r="V69" s="116">
        <v>36</v>
      </c>
      <c r="W69" s="116">
        <v>39</v>
      </c>
      <c r="X69" s="116">
        <v>47</v>
      </c>
      <c r="Y69" s="116">
        <v>52</v>
      </c>
      <c r="Z69" s="116">
        <v>56</v>
      </c>
    </row>
    <row r="70" spans="1:26" x14ac:dyDescent="0.25">
      <c r="S70" s="119" t="s">
        <v>44</v>
      </c>
      <c r="T70" s="119"/>
      <c r="U70" s="116"/>
      <c r="V70" s="116">
        <v>54</v>
      </c>
      <c r="W70" s="116">
        <v>47</v>
      </c>
      <c r="X70" s="116">
        <v>53</v>
      </c>
      <c r="Y70" s="116">
        <v>47</v>
      </c>
      <c r="Z70" s="116">
        <v>39</v>
      </c>
    </row>
    <row r="71" spans="1:26" x14ac:dyDescent="0.25">
      <c r="S71" s="119" t="s">
        <v>45</v>
      </c>
      <c r="T71" s="119"/>
      <c r="U71" s="116"/>
      <c r="V71" s="116">
        <v>60</v>
      </c>
      <c r="W71" s="116">
        <v>69</v>
      </c>
      <c r="X71" s="116">
        <v>67</v>
      </c>
      <c r="Y71" s="116">
        <v>72</v>
      </c>
      <c r="Z71" s="116">
        <v>86</v>
      </c>
    </row>
    <row r="72" spans="1:26" x14ac:dyDescent="0.25">
      <c r="S72" s="119" t="s">
        <v>46</v>
      </c>
      <c r="T72" s="119"/>
      <c r="U72" s="116"/>
      <c r="V72" s="116">
        <v>51</v>
      </c>
      <c r="W72" s="116">
        <v>58</v>
      </c>
      <c r="X72" s="116">
        <v>68</v>
      </c>
      <c r="Y72" s="116">
        <v>63</v>
      </c>
      <c r="Z72" s="116">
        <v>87</v>
      </c>
    </row>
    <row r="73" spans="1:26" x14ac:dyDescent="0.25">
      <c r="S73" s="119" t="s">
        <v>47</v>
      </c>
      <c r="T73" s="119"/>
      <c r="U73" s="116"/>
      <c r="V73" s="116">
        <v>55</v>
      </c>
      <c r="W73" s="116">
        <v>62</v>
      </c>
      <c r="X73" s="116">
        <v>81</v>
      </c>
      <c r="Y73" s="116">
        <v>76</v>
      </c>
      <c r="Z73" s="116">
        <v>85</v>
      </c>
    </row>
    <row r="74" spans="1:26" x14ac:dyDescent="0.25">
      <c r="S74" s="119" t="s">
        <v>48</v>
      </c>
      <c r="T74" s="119"/>
      <c r="U74" s="116"/>
      <c r="V74" s="116">
        <v>40</v>
      </c>
      <c r="W74" s="116">
        <v>39</v>
      </c>
      <c r="X74" s="116">
        <v>48</v>
      </c>
      <c r="Y74" s="116">
        <v>37</v>
      </c>
      <c r="Z74" s="116">
        <v>45</v>
      </c>
    </row>
    <row r="75" spans="1:26" x14ac:dyDescent="0.25">
      <c r="S75" s="119" t="s">
        <v>49</v>
      </c>
      <c r="T75" s="119"/>
      <c r="U75" s="116"/>
      <c r="V75" s="116">
        <v>11</v>
      </c>
      <c r="W75" s="116">
        <v>33</v>
      </c>
      <c r="X75" s="116">
        <v>37</v>
      </c>
      <c r="Y75" s="116">
        <v>38</v>
      </c>
      <c r="Z75" s="116">
        <v>53</v>
      </c>
    </row>
    <row r="76" spans="1:26" x14ac:dyDescent="0.25">
      <c r="S76" s="119" t="s">
        <v>50</v>
      </c>
      <c r="T76" s="119"/>
      <c r="U76" s="116"/>
      <c r="V76" s="116">
        <v>8</v>
      </c>
      <c r="W76" s="116">
        <v>4</v>
      </c>
      <c r="X76" s="116">
        <v>20</v>
      </c>
      <c r="Y76" s="116">
        <v>18</v>
      </c>
      <c r="Z76" s="116">
        <v>24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0</v>
      </c>
      <c r="Y77" s="116">
        <v>0</v>
      </c>
      <c r="Z77" s="116">
        <v>3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501</v>
      </c>
      <c r="W80" s="116">
        <v>530</v>
      </c>
      <c r="X80" s="116">
        <v>668</v>
      </c>
      <c r="Y80" s="116">
        <v>647</v>
      </c>
      <c r="Z80" s="116">
        <v>720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Flinders Ranges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19</v>
      </c>
      <c r="W83" s="116">
        <v>25</v>
      </c>
      <c r="X83" s="116">
        <v>28</v>
      </c>
      <c r="Y83" s="116">
        <v>29</v>
      </c>
      <c r="Z83" s="116">
        <v>34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21</v>
      </c>
      <c r="W84" s="116">
        <v>21</v>
      </c>
      <c r="X84" s="116">
        <v>26</v>
      </c>
      <c r="Y84" s="116">
        <v>31</v>
      </c>
      <c r="Z84" s="116">
        <v>34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94</v>
      </c>
      <c r="W85" s="116">
        <v>81</v>
      </c>
      <c r="X85" s="116">
        <v>96</v>
      </c>
      <c r="Y85" s="116">
        <v>94</v>
      </c>
      <c r="Z85" s="116">
        <v>100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1,481</v>
      </c>
      <c r="D86" s="98">
        <f t="shared" ref="D86:D91" si="4">AD4</f>
        <v>0.10770381451009725</v>
      </c>
      <c r="E86" s="99">
        <f t="shared" ref="E86:E91" si="5">AD4</f>
        <v>0.10770381451009725</v>
      </c>
      <c r="F86" s="98">
        <f t="shared" ref="F86:F91" si="6">AF4</f>
        <v>0.35996326905417808</v>
      </c>
      <c r="G86" s="99">
        <f t="shared" ref="G86:G91" si="7">AF4</f>
        <v>0.35996326905417808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18</v>
      </c>
      <c r="W86" s="116">
        <v>13</v>
      </c>
      <c r="X86" s="116">
        <v>28</v>
      </c>
      <c r="Y86" s="116">
        <v>17</v>
      </c>
      <c r="Z86" s="116">
        <v>32</v>
      </c>
    </row>
    <row r="87" spans="1:30" ht="15" customHeight="1" x14ac:dyDescent="0.25">
      <c r="A87" s="100" t="s">
        <v>4</v>
      </c>
      <c r="B87" s="51"/>
      <c r="C87" s="101" t="str">
        <f t="shared" si="3"/>
        <v>760</v>
      </c>
      <c r="D87" s="98">
        <f t="shared" si="4"/>
        <v>0.11273792093704249</v>
      </c>
      <c r="E87" s="99">
        <f t="shared" si="5"/>
        <v>0.11273792093704249</v>
      </c>
      <c r="F87" s="98">
        <f t="shared" si="6"/>
        <v>0.28813559322033888</v>
      </c>
      <c r="G87" s="99">
        <f t="shared" si="7"/>
        <v>0.28813559322033888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</v>
      </c>
      <c r="W87" s="116">
        <v>11</v>
      </c>
      <c r="X87" s="116">
        <v>10</v>
      </c>
      <c r="Y87" s="116">
        <v>3</v>
      </c>
      <c r="Z87" s="116">
        <v>8</v>
      </c>
    </row>
    <row r="88" spans="1:30" ht="15" customHeight="1" x14ac:dyDescent="0.25">
      <c r="A88" s="100" t="s">
        <v>5</v>
      </c>
      <c r="B88" s="51"/>
      <c r="C88" s="101" t="str">
        <f t="shared" si="3"/>
        <v>720</v>
      </c>
      <c r="D88" s="98">
        <f t="shared" si="4"/>
        <v>0.10939907550077033</v>
      </c>
      <c r="E88" s="99">
        <f t="shared" si="5"/>
        <v>0.10939907550077033</v>
      </c>
      <c r="F88" s="98">
        <f t="shared" si="6"/>
        <v>0.43712574850299402</v>
      </c>
      <c r="G88" s="99">
        <f t="shared" si="7"/>
        <v>0.43712574850299402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</v>
      </c>
      <c r="W88" s="116">
        <v>12</v>
      </c>
      <c r="X88" s="116">
        <v>16</v>
      </c>
      <c r="Y88" s="116">
        <v>19</v>
      </c>
      <c r="Z88" s="116">
        <v>16</v>
      </c>
    </row>
    <row r="89" spans="1:30" ht="15" customHeight="1" x14ac:dyDescent="0.25">
      <c r="A89" s="51" t="s">
        <v>6</v>
      </c>
      <c r="B89" s="51"/>
      <c r="C89" s="101" t="str">
        <f t="shared" si="3"/>
        <v>924</v>
      </c>
      <c r="D89" s="98">
        <f t="shared" si="4"/>
        <v>0.11057692307692313</v>
      </c>
      <c r="E89" s="99">
        <f t="shared" si="5"/>
        <v>0.11057692307692313</v>
      </c>
      <c r="F89" s="98">
        <f t="shared" si="6"/>
        <v>0.29411764705882359</v>
      </c>
      <c r="G89" s="99">
        <f t="shared" si="7"/>
        <v>0.29411764705882359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51</v>
      </c>
      <c r="W89" s="116">
        <v>61</v>
      </c>
      <c r="X89" s="116">
        <v>77</v>
      </c>
      <c r="Y89" s="116">
        <v>69</v>
      </c>
      <c r="Z89" s="116">
        <v>64</v>
      </c>
    </row>
    <row r="90" spans="1:30" ht="15" customHeight="1" x14ac:dyDescent="0.25">
      <c r="A90" s="51" t="s">
        <v>100</v>
      </c>
      <c r="B90" s="51"/>
      <c r="C90" s="101" t="str">
        <f t="shared" si="3"/>
        <v>$34,500</v>
      </c>
      <c r="D90" s="98">
        <f t="shared" si="4"/>
        <v>-6.6397645487382584E-2</v>
      </c>
      <c r="E90" s="99">
        <f t="shared" si="5"/>
        <v>-6.6397645487382584E-2</v>
      </c>
      <c r="F90" s="98">
        <f t="shared" si="6"/>
        <v>-0.17715893913375302</v>
      </c>
      <c r="G90" s="99">
        <f t="shared" si="7"/>
        <v>-0.17715893913375302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61</v>
      </c>
      <c r="W90" s="116">
        <v>67</v>
      </c>
      <c r="X90" s="116">
        <v>73</v>
      </c>
      <c r="Y90" s="116">
        <v>64</v>
      </c>
      <c r="Z90" s="116">
        <v>62</v>
      </c>
    </row>
    <row r="91" spans="1:30" ht="15" customHeight="1" x14ac:dyDescent="0.25">
      <c r="A91" s="51" t="s">
        <v>7</v>
      </c>
      <c r="B91" s="51"/>
      <c r="C91" s="101" t="str">
        <f t="shared" si="3"/>
        <v>$44.5 mil</v>
      </c>
      <c r="D91" s="98">
        <f t="shared" si="4"/>
        <v>4.4909614344081916E-2</v>
      </c>
      <c r="E91" s="99">
        <f t="shared" si="5"/>
        <v>4.4909614344081916E-2</v>
      </c>
      <c r="F91" s="98">
        <f t="shared" si="6"/>
        <v>0.12792791916273116</v>
      </c>
      <c r="G91" s="99">
        <f t="shared" si="7"/>
        <v>0.12792791916273116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359</v>
      </c>
      <c r="W91" s="116">
        <v>375</v>
      </c>
      <c r="X91" s="116">
        <v>472</v>
      </c>
      <c r="Y91" s="116">
        <v>418</v>
      </c>
      <c r="Z91" s="116">
        <v>468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11</v>
      </c>
      <c r="W93" s="116">
        <v>14</v>
      </c>
      <c r="X93" s="116">
        <v>19</v>
      </c>
      <c r="Y93" s="116">
        <v>22</v>
      </c>
      <c r="Z93" s="116">
        <v>30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71</v>
      </c>
      <c r="W94" s="116">
        <v>73</v>
      </c>
      <c r="X94" s="116">
        <v>82</v>
      </c>
      <c r="Y94" s="116">
        <v>74</v>
      </c>
      <c r="Z94" s="116">
        <v>73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21</v>
      </c>
      <c r="W95" s="116">
        <v>16</v>
      </c>
      <c r="X95" s="116">
        <v>18</v>
      </c>
      <c r="Y95" s="116">
        <v>22</v>
      </c>
      <c r="Z95" s="116">
        <v>17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65</v>
      </c>
      <c r="W96" s="116">
        <v>65</v>
      </c>
      <c r="X96" s="116">
        <v>83</v>
      </c>
      <c r="Y96" s="116">
        <v>96</v>
      </c>
      <c r="Z96" s="116">
        <v>91</v>
      </c>
    </row>
    <row r="97" spans="1:32" ht="15" customHeight="1" x14ac:dyDescent="0.25">
      <c r="S97" s="119" t="s">
        <v>191</v>
      </c>
      <c r="T97" s="119"/>
      <c r="U97" s="116"/>
      <c r="V97" s="116">
        <v>47</v>
      </c>
      <c r="W97" s="116">
        <v>55</v>
      </c>
      <c r="X97" s="116">
        <v>60</v>
      </c>
      <c r="Y97" s="116">
        <v>55</v>
      </c>
      <c r="Z97" s="116">
        <v>51</v>
      </c>
    </row>
    <row r="98" spans="1:32" ht="15" customHeight="1" x14ac:dyDescent="0.25">
      <c r="S98" s="119" t="s">
        <v>192</v>
      </c>
      <c r="T98" s="119"/>
      <c r="U98" s="116"/>
      <c r="V98" s="116">
        <v>32</v>
      </c>
      <c r="W98" s="116">
        <v>32</v>
      </c>
      <c r="X98" s="116">
        <v>31</v>
      </c>
      <c r="Y98" s="116">
        <v>27</v>
      </c>
      <c r="Z98" s="116">
        <v>24</v>
      </c>
    </row>
    <row r="99" spans="1:32" ht="15" customHeight="1" x14ac:dyDescent="0.25">
      <c r="S99" s="119" t="s">
        <v>193</v>
      </c>
      <c r="T99" s="119"/>
      <c r="U99" s="116"/>
      <c r="V99" s="116">
        <v>5</v>
      </c>
      <c r="W99" s="116">
        <v>3</v>
      </c>
      <c r="X99" s="116">
        <v>2</v>
      </c>
      <c r="Y99" s="116">
        <v>6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41</v>
      </c>
      <c r="W100" s="116">
        <v>44</v>
      </c>
      <c r="X100" s="116">
        <v>54</v>
      </c>
      <c r="Y100" s="116">
        <v>54</v>
      </c>
      <c r="Z100" s="116">
        <v>62</v>
      </c>
    </row>
    <row r="101" spans="1:32" x14ac:dyDescent="0.25">
      <c r="A101" s="20"/>
      <c r="S101" s="122" t="s">
        <v>54</v>
      </c>
      <c r="T101" s="122"/>
      <c r="U101" s="116"/>
      <c r="V101" s="116">
        <v>351</v>
      </c>
      <c r="W101" s="116">
        <v>371</v>
      </c>
      <c r="X101" s="116">
        <v>434</v>
      </c>
      <c r="Y101" s="116">
        <v>417</v>
      </c>
      <c r="Z101" s="116">
        <v>456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683</v>
      </c>
      <c r="W104" s="116">
        <v>697</v>
      </c>
      <c r="X104" s="116">
        <v>883</v>
      </c>
      <c r="Y104" s="116">
        <v>870</v>
      </c>
      <c r="Z104" s="116">
        <v>937</v>
      </c>
      <c r="AB104" s="113" t="str">
        <f>TEXT(Z104,"###,###")</f>
        <v>937</v>
      </c>
      <c r="AD104" s="134">
        <f>Z104/($Z$4)*100</f>
        <v>63.268062120189065</v>
      </c>
      <c r="AF104" s="113"/>
    </row>
    <row r="105" spans="1:32" x14ac:dyDescent="0.25">
      <c r="S105" s="119" t="s">
        <v>18</v>
      </c>
      <c r="T105" s="119"/>
      <c r="U105" s="116"/>
      <c r="V105" s="116">
        <v>254</v>
      </c>
      <c r="W105" s="116">
        <v>280</v>
      </c>
      <c r="X105" s="116">
        <v>288</v>
      </c>
      <c r="Y105" s="116">
        <v>275</v>
      </c>
      <c r="Z105" s="116">
        <v>312</v>
      </c>
      <c r="AB105" s="113" t="str">
        <f>TEXT(Z105,"###,###")</f>
        <v>312</v>
      </c>
      <c r="AD105" s="134">
        <f>Z105/($Z$4)*100</f>
        <v>21.066846725185687</v>
      </c>
      <c r="AF105" s="113"/>
    </row>
    <row r="106" spans="1:32" x14ac:dyDescent="0.25">
      <c r="S106" s="122" t="s">
        <v>54</v>
      </c>
      <c r="T106" s="122"/>
      <c r="U106" s="124"/>
      <c r="V106" s="124">
        <v>937</v>
      </c>
      <c r="W106" s="124">
        <v>977</v>
      </c>
      <c r="X106" s="124">
        <v>1171</v>
      </c>
      <c r="Y106" s="124">
        <v>1145</v>
      </c>
      <c r="Z106" s="124">
        <v>1249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170</v>
      </c>
      <c r="W108" s="116">
        <v>193</v>
      </c>
      <c r="X108" s="116">
        <v>283</v>
      </c>
      <c r="Y108" s="116">
        <v>222</v>
      </c>
      <c r="Z108" s="116">
        <v>257</v>
      </c>
      <c r="AB108" s="113" t="str">
        <f>TEXT(Z108,"###,###")</f>
        <v>257</v>
      </c>
      <c r="AD108" s="134">
        <f>Z108/($Z$4)*100</f>
        <v>17.35313977042539</v>
      </c>
      <c r="AF108" s="113"/>
    </row>
    <row r="109" spans="1:32" x14ac:dyDescent="0.25">
      <c r="S109" s="119" t="s">
        <v>21</v>
      </c>
      <c r="T109" s="119"/>
      <c r="U109" s="116"/>
      <c r="V109" s="116">
        <v>181</v>
      </c>
      <c r="W109" s="116">
        <v>159</v>
      </c>
      <c r="X109" s="116">
        <v>211</v>
      </c>
      <c r="Y109" s="116">
        <v>221</v>
      </c>
      <c r="Z109" s="116">
        <v>255</v>
      </c>
      <c r="AB109" s="113" t="str">
        <f>TEXT(Z109,"###,###")</f>
        <v>255</v>
      </c>
      <c r="AD109" s="134">
        <f>Z109/($Z$4)*100</f>
        <v>17.218095881161378</v>
      </c>
      <c r="AF109" s="113"/>
    </row>
    <row r="110" spans="1:32" x14ac:dyDescent="0.25">
      <c r="S110" s="119" t="s">
        <v>22</v>
      </c>
      <c r="T110" s="119"/>
      <c r="U110" s="116"/>
      <c r="V110" s="116">
        <v>188</v>
      </c>
      <c r="W110" s="116">
        <v>209</v>
      </c>
      <c r="X110" s="116">
        <v>230</v>
      </c>
      <c r="Y110" s="116">
        <v>252</v>
      </c>
      <c r="Z110" s="116">
        <v>258</v>
      </c>
      <c r="AB110" s="113" t="str">
        <f>TEXT(Z110,"###,###")</f>
        <v>258</v>
      </c>
      <c r="AD110" s="134">
        <f>Z110/($Z$4)*100</f>
        <v>17.420661715057395</v>
      </c>
      <c r="AF110" s="113"/>
    </row>
    <row r="111" spans="1:32" x14ac:dyDescent="0.25">
      <c r="S111" s="119" t="s">
        <v>23</v>
      </c>
      <c r="T111" s="119"/>
      <c r="U111" s="116"/>
      <c r="V111" s="116">
        <v>401</v>
      </c>
      <c r="W111" s="116">
        <v>416</v>
      </c>
      <c r="X111" s="116">
        <v>442</v>
      </c>
      <c r="Y111" s="116">
        <v>450</v>
      </c>
      <c r="Z111" s="116">
        <v>473</v>
      </c>
      <c r="AB111" s="113" t="str">
        <f>TEXT(Z111,"###,###")</f>
        <v>473</v>
      </c>
      <c r="AD111" s="134">
        <f>Z111/($Z$4)*100</f>
        <v>31.937879810938558</v>
      </c>
      <c r="AF111" s="113"/>
    </row>
    <row r="112" spans="1:32" x14ac:dyDescent="0.25">
      <c r="S112" s="122" t="s">
        <v>54</v>
      </c>
      <c r="T112" s="122"/>
      <c r="U112" s="116"/>
      <c r="V112" s="116">
        <v>1094</v>
      </c>
      <c r="W112" s="116">
        <v>1117</v>
      </c>
      <c r="X112" s="116">
        <v>1402</v>
      </c>
      <c r="Y112" s="116">
        <v>1338</v>
      </c>
      <c r="Z112" s="116">
        <v>1484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42.96</v>
      </c>
      <c r="W118" s="135">
        <v>44.32</v>
      </c>
      <c r="X118" s="135">
        <v>44.92</v>
      </c>
      <c r="Y118" s="135">
        <v>44.18</v>
      </c>
      <c r="Z118" s="135">
        <v>46</v>
      </c>
      <c r="AB118" s="113" t="str">
        <f>TEXT(Z118,"##.0")</f>
        <v>46.0</v>
      </c>
    </row>
    <row r="120" spans="19:32" x14ac:dyDescent="0.25">
      <c r="S120" s="105" t="s">
        <v>102</v>
      </c>
      <c r="T120" s="116"/>
      <c r="U120" s="116"/>
      <c r="V120" s="116">
        <v>562</v>
      </c>
      <c r="W120" s="116">
        <v>586</v>
      </c>
      <c r="X120" s="116">
        <v>691</v>
      </c>
      <c r="Y120" s="116">
        <v>645</v>
      </c>
      <c r="Z120" s="116">
        <v>680</v>
      </c>
      <c r="AB120" s="113" t="str">
        <f>TEXT(Z120,"###,###")</f>
        <v>680</v>
      </c>
    </row>
    <row r="121" spans="19:32" x14ac:dyDescent="0.25">
      <c r="S121" s="105" t="s">
        <v>103</v>
      </c>
      <c r="T121" s="116"/>
      <c r="U121" s="116"/>
      <c r="V121" s="116">
        <v>60</v>
      </c>
      <c r="W121" s="116">
        <v>64</v>
      </c>
      <c r="X121" s="116">
        <v>100</v>
      </c>
      <c r="Y121" s="116">
        <v>63</v>
      </c>
      <c r="Z121" s="116">
        <v>107</v>
      </c>
      <c r="AB121" s="113" t="str">
        <f>TEXT(Z121,"###,###")</f>
        <v>107</v>
      </c>
    </row>
    <row r="122" spans="19:32" x14ac:dyDescent="0.25">
      <c r="S122" s="105" t="s">
        <v>104</v>
      </c>
      <c r="T122" s="116"/>
      <c r="U122" s="116"/>
      <c r="V122" s="116">
        <v>94</v>
      </c>
      <c r="W122" s="116">
        <v>96</v>
      </c>
      <c r="X122" s="116">
        <v>113</v>
      </c>
      <c r="Y122" s="116">
        <v>122</v>
      </c>
      <c r="Z122" s="116">
        <v>142</v>
      </c>
      <c r="AB122" s="113" t="str">
        <f>TEXT(Z122,"###,###")</f>
        <v>142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656</v>
      </c>
      <c r="W124" s="116">
        <v>682</v>
      </c>
      <c r="X124" s="116">
        <v>804</v>
      </c>
      <c r="Y124" s="116">
        <v>767</v>
      </c>
      <c r="Z124" s="116">
        <v>822</v>
      </c>
      <c r="AB124" s="113" t="str">
        <f>TEXT(Z124,"###,###")</f>
        <v>822</v>
      </c>
      <c r="AD124" s="131">
        <f>Z124/$Z$7*100</f>
        <v>88.961038961038966</v>
      </c>
    </row>
    <row r="125" spans="19:32" x14ac:dyDescent="0.25">
      <c r="S125" s="105" t="s">
        <v>106</v>
      </c>
      <c r="T125" s="116"/>
      <c r="U125" s="116"/>
      <c r="V125" s="116">
        <v>154</v>
      </c>
      <c r="W125" s="116">
        <v>160</v>
      </c>
      <c r="X125" s="116">
        <v>213</v>
      </c>
      <c r="Y125" s="116">
        <v>185</v>
      </c>
      <c r="Z125" s="116">
        <v>249</v>
      </c>
      <c r="AB125" s="113" t="str">
        <f>TEXT(Z125,"###,###")</f>
        <v>249</v>
      </c>
      <c r="AD125" s="131">
        <f>Z125/$Z$7*100</f>
        <v>26.948051948051948</v>
      </c>
    </row>
    <row r="127" spans="19:32" x14ac:dyDescent="0.25">
      <c r="S127" s="105" t="s">
        <v>107</v>
      </c>
      <c r="T127" s="116"/>
      <c r="U127" s="116"/>
      <c r="V127" s="116">
        <v>361</v>
      </c>
      <c r="W127" s="116">
        <v>375</v>
      </c>
      <c r="X127" s="116">
        <v>468</v>
      </c>
      <c r="Y127" s="116">
        <v>414</v>
      </c>
      <c r="Z127" s="116">
        <v>474</v>
      </c>
      <c r="AB127" s="113" t="str">
        <f>TEXT(Z127,"###,###")</f>
        <v>474</v>
      </c>
      <c r="AD127" s="131">
        <f>Z127/$Z$7*100</f>
        <v>51.298701298701296</v>
      </c>
    </row>
    <row r="128" spans="19:32" x14ac:dyDescent="0.25">
      <c r="S128" s="105" t="s">
        <v>108</v>
      </c>
      <c r="T128" s="116"/>
      <c r="U128" s="116"/>
      <c r="V128" s="116">
        <v>356</v>
      </c>
      <c r="W128" s="116">
        <v>371</v>
      </c>
      <c r="X128" s="116">
        <v>437</v>
      </c>
      <c r="Y128" s="116">
        <v>414</v>
      </c>
      <c r="Z128" s="116">
        <v>453</v>
      </c>
      <c r="AB128" s="113" t="str">
        <f>TEXT(Z128,"###,###")</f>
        <v>453</v>
      </c>
      <c r="AD128" s="131">
        <f>Z128/$Z$7*100</f>
        <v>49.02597402597403</v>
      </c>
    </row>
    <row r="130" spans="19:20" x14ac:dyDescent="0.25">
      <c r="S130" s="105" t="s">
        <v>267</v>
      </c>
      <c r="T130" s="131">
        <v>73.593073593073584</v>
      </c>
    </row>
    <row r="131" spans="19:20" x14ac:dyDescent="0.25">
      <c r="S131" s="105" t="s">
        <v>268</v>
      </c>
      <c r="T131" s="131">
        <v>11.580086580086581</v>
      </c>
    </row>
    <row r="132" spans="19:20" x14ac:dyDescent="0.25">
      <c r="S132" s="105" t="s">
        <v>269</v>
      </c>
      <c r="T132" s="131">
        <v>15.367965367965366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5845206-2197-4289-A22B-4C091DB70D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67D9D2-5DEB-4CAA-83AC-D8B5A58C39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AC26671-868F-475B-AF48-E00C3B6AC6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27BA63E-0D81-452B-A9A8-C36F31C4B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DBC8A-AF0A-4687-BDB2-F5F1FBF02FCA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111</v>
      </c>
      <c r="T1" s="103"/>
      <c r="U1" s="103"/>
      <c r="V1" s="103"/>
      <c r="W1" s="103"/>
      <c r="X1" s="103"/>
      <c r="Y1" s="104" t="s">
        <v>200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111</v>
      </c>
      <c r="Y3" s="109" t="s">
        <v>200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 Adelaide,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16688</v>
      </c>
      <c r="W4" s="112">
        <v>16981</v>
      </c>
      <c r="X4" s="112">
        <v>18657</v>
      </c>
      <c r="Y4" s="112">
        <v>19033</v>
      </c>
      <c r="Z4" s="112">
        <v>20491</v>
      </c>
      <c r="AB4" s="113" t="str">
        <f>TEXT(Z4,"###,###")</f>
        <v>20,491</v>
      </c>
      <c r="AD4" s="114">
        <f>Z4/Y4-1</f>
        <v>7.6603793411443188E-2</v>
      </c>
      <c r="AF4" s="114">
        <f>Z4/V4-1</f>
        <v>0.22788830297219564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8782</v>
      </c>
      <c r="W5" s="112">
        <v>8858</v>
      </c>
      <c r="X5" s="112">
        <v>9868</v>
      </c>
      <c r="Y5" s="112">
        <v>10023</v>
      </c>
      <c r="Z5" s="112">
        <v>10839</v>
      </c>
      <c r="AB5" s="113" t="str">
        <f>TEXT(Z5,"###,###")</f>
        <v>10,839</v>
      </c>
      <c r="AD5" s="114">
        <f t="shared" ref="AD5:AD9" si="0">Z5/Y5-1</f>
        <v>8.1412750673450995E-2</v>
      </c>
      <c r="AF5" s="114">
        <f t="shared" ref="AF5:AF9" si="1">Z5/V5-1</f>
        <v>0.23422910498747429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7906</v>
      </c>
      <c r="W6" s="112">
        <v>8123</v>
      </c>
      <c r="X6" s="112">
        <v>8783</v>
      </c>
      <c r="Y6" s="112">
        <v>9011</v>
      </c>
      <c r="Z6" s="112">
        <v>9651</v>
      </c>
      <c r="AB6" s="113" t="str">
        <f>TEXT(Z6,"###,###")</f>
        <v>9,651</v>
      </c>
      <c r="AD6" s="114">
        <f t="shared" si="0"/>
        <v>7.1024303628898E-2</v>
      </c>
      <c r="AF6" s="114">
        <f t="shared" si="1"/>
        <v>0.22071844168985577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11639</v>
      </c>
      <c r="W7" s="112">
        <v>11746</v>
      </c>
      <c r="X7" s="112">
        <v>12894</v>
      </c>
      <c r="Y7" s="112">
        <v>12926</v>
      </c>
      <c r="Z7" s="112">
        <v>13968</v>
      </c>
      <c r="AB7" s="113" t="str">
        <f>TEXT(Z7,"###,###")</f>
        <v>13,968</v>
      </c>
      <c r="AD7" s="114">
        <f t="shared" si="0"/>
        <v>8.0612718551756224E-2</v>
      </c>
      <c r="AF7" s="114">
        <f t="shared" si="1"/>
        <v>0.2001031016410344</v>
      </c>
    </row>
    <row r="8" spans="1:32" ht="17.25" customHeight="1" x14ac:dyDescent="0.25">
      <c r="A8" s="66" t="s">
        <v>13</v>
      </c>
      <c r="B8" s="67"/>
      <c r="C8" s="31"/>
      <c r="D8" s="68" t="str">
        <f>AB4</f>
        <v>20,491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13,968</v>
      </c>
      <c r="P8" s="69"/>
      <c r="S8" s="111" t="s">
        <v>86</v>
      </c>
      <c r="T8" s="112"/>
      <c r="U8" s="112"/>
      <c r="V8" s="112">
        <v>37703.79</v>
      </c>
      <c r="W8" s="112">
        <v>37632.03</v>
      </c>
      <c r="X8" s="112">
        <v>38703.5</v>
      </c>
      <c r="Y8" s="112">
        <v>38359.5</v>
      </c>
      <c r="Z8" s="112">
        <v>35745.870000000003</v>
      </c>
      <c r="AB8" s="113" t="str">
        <f>TEXT(Z8,"$###,###")</f>
        <v>$35,746</v>
      </c>
      <c r="AD8" s="114">
        <f t="shared" si="0"/>
        <v>-6.8135142533140347E-2</v>
      </c>
      <c r="AF8" s="114">
        <f t="shared" si="1"/>
        <v>-5.1928997058385828E-2</v>
      </c>
    </row>
    <row r="9" spans="1:32" x14ac:dyDescent="0.25">
      <c r="A9" s="32" t="s">
        <v>15</v>
      </c>
      <c r="B9" s="73"/>
      <c r="C9" s="74"/>
      <c r="D9" s="75">
        <f>AD104</f>
        <v>74.271631447952757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53.128579610538374</v>
      </c>
      <c r="P9" s="76" t="s">
        <v>87</v>
      </c>
      <c r="S9" s="111" t="s">
        <v>7</v>
      </c>
      <c r="T9" s="112"/>
      <c r="U9" s="112"/>
      <c r="V9" s="112">
        <v>714436810</v>
      </c>
      <c r="W9" s="112">
        <v>725037870</v>
      </c>
      <c r="X9" s="112">
        <v>799062444</v>
      </c>
      <c r="Y9" s="112">
        <v>808823075</v>
      </c>
      <c r="Z9" s="112">
        <v>870199914</v>
      </c>
      <c r="AB9" s="113" t="str">
        <f>TEXT(Z9/1000000,"$#,###.0")&amp;" mil"</f>
        <v>$870.2 mil</v>
      </c>
      <c r="AD9" s="114">
        <f t="shared" si="0"/>
        <v>7.5884134487631982E-2</v>
      </c>
      <c r="AF9" s="114">
        <f t="shared" si="1"/>
        <v>0.21802222648634251</v>
      </c>
    </row>
    <row r="10" spans="1:32" x14ac:dyDescent="0.25">
      <c r="A10" s="32" t="s">
        <v>18</v>
      </c>
      <c r="B10" s="73"/>
      <c r="C10" s="74"/>
      <c r="D10" s="75">
        <f>AD105</f>
        <v>18.539846761993068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46.864261168384878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84.192439862542955</v>
      </c>
      <c r="P11" s="76" t="s">
        <v>87</v>
      </c>
      <c r="S11" s="111" t="s">
        <v>30</v>
      </c>
      <c r="T11" s="116"/>
      <c r="U11" s="116"/>
      <c r="V11" s="116">
        <v>14814</v>
      </c>
      <c r="W11" s="116">
        <v>15007</v>
      </c>
      <c r="X11" s="116">
        <v>16597</v>
      </c>
      <c r="Y11" s="116">
        <v>16952</v>
      </c>
      <c r="Z11" s="116">
        <v>18277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7.4312714776632305</v>
      </c>
      <c r="P12" s="76" t="s">
        <v>87</v>
      </c>
      <c r="S12" s="111" t="s">
        <v>31</v>
      </c>
      <c r="T12" s="116"/>
      <c r="U12" s="116"/>
      <c r="V12" s="116">
        <v>1877</v>
      </c>
      <c r="W12" s="116">
        <v>1974</v>
      </c>
      <c r="X12" s="116">
        <v>2057</v>
      </c>
      <c r="Y12" s="116">
        <v>2077</v>
      </c>
      <c r="Z12" s="116">
        <v>2212</v>
      </c>
    </row>
    <row r="13" spans="1:32" ht="15" customHeight="1" x14ac:dyDescent="0.25">
      <c r="A13" s="32" t="s">
        <v>20</v>
      </c>
      <c r="B13" s="74"/>
      <c r="C13" s="74"/>
      <c r="D13" s="75">
        <f>AD108</f>
        <v>15.855741545068566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8.4049255441008022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16.558489092772437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38.6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22.692889561270803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19.024774452241157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446</v>
      </c>
      <c r="Z15" s="116">
        <v>471</v>
      </c>
      <c r="AB15" s="121">
        <f t="shared" ref="AB15:AB34" si="2">IF(Z15="np",0,Z15/$Z$34)</f>
        <v>2.2989066770792658E-2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37.289541750036605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80.975225547758839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118</v>
      </c>
      <c r="Z16" s="116">
        <v>156</v>
      </c>
      <c r="AB16" s="121">
        <f t="shared" si="2"/>
        <v>7.6142131979695434E-3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735</v>
      </c>
      <c r="Z17" s="116">
        <v>876</v>
      </c>
      <c r="AB17" s="121">
        <f t="shared" si="2"/>
        <v>4.2756735650136664E-2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94</v>
      </c>
      <c r="Z18" s="116">
        <v>85</v>
      </c>
      <c r="AB18" s="121">
        <f t="shared" si="2"/>
        <v>4.1487700117141743E-3</v>
      </c>
    </row>
    <row r="19" spans="1:28" x14ac:dyDescent="0.25">
      <c r="A19" s="65" t="str">
        <f>$S$1&amp;" ("&amp;$V$2&amp;" to "&amp;$Z$2&amp;")"</f>
        <v>Adelaide (2015-16 to 2019-20)</v>
      </c>
      <c r="B19" s="65"/>
      <c r="C19" s="65"/>
      <c r="D19" s="65"/>
      <c r="E19" s="65"/>
      <c r="F19" s="65"/>
      <c r="G19" s="65" t="str">
        <f>$S$1&amp;" ("&amp;$V$2&amp;" to "&amp;$Z$2&amp;")"</f>
        <v>Adelaide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596</v>
      </c>
      <c r="Z19" s="116">
        <v>635</v>
      </c>
      <c r="AB19" s="121">
        <f t="shared" si="2"/>
        <v>3.0993752440452948E-2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475</v>
      </c>
      <c r="Z20" s="116">
        <v>477</v>
      </c>
      <c r="AB20" s="121">
        <f t="shared" si="2"/>
        <v>2.328192112456072E-2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1186</v>
      </c>
      <c r="Z21" s="116">
        <v>1364</v>
      </c>
      <c r="AB21" s="121">
        <f t="shared" si="2"/>
        <v>6.6575556423272161E-2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2746</v>
      </c>
      <c r="Z22" s="116">
        <v>2862</v>
      </c>
      <c r="AB22" s="121">
        <f t="shared" si="2"/>
        <v>0.13969152674736432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341</v>
      </c>
      <c r="Z23" s="116">
        <v>360</v>
      </c>
      <c r="AB23" s="121">
        <f t="shared" si="2"/>
        <v>1.7571261226083563E-2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473</v>
      </c>
      <c r="Z24" s="116">
        <v>472</v>
      </c>
      <c r="AB24" s="121">
        <f t="shared" si="2"/>
        <v>2.3037875829754001E-2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573</v>
      </c>
      <c r="Z25" s="116">
        <v>720</v>
      </c>
      <c r="AB25" s="121">
        <f t="shared" si="2"/>
        <v>3.5142522452167126E-2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332</v>
      </c>
      <c r="Z26" s="116">
        <v>374</v>
      </c>
      <c r="AB26" s="121">
        <f t="shared" si="2"/>
        <v>1.8254588051542366E-2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2061</v>
      </c>
      <c r="Z27" s="116">
        <v>2290</v>
      </c>
      <c r="AB27" s="121">
        <f t="shared" si="2"/>
        <v>0.11177274502147598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1667</v>
      </c>
      <c r="Z28" s="116">
        <v>2037</v>
      </c>
      <c r="AB28" s="121">
        <f t="shared" si="2"/>
        <v>9.9424053104256144E-2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1238</v>
      </c>
      <c r="Z29" s="116">
        <v>1169</v>
      </c>
      <c r="AB29" s="121">
        <f t="shared" si="2"/>
        <v>5.7057789925810232E-2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1845</v>
      </c>
      <c r="Z30" s="116">
        <v>1931</v>
      </c>
      <c r="AB30" s="121">
        <f t="shared" si="2"/>
        <v>9.4250292854353768E-2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2263</v>
      </c>
      <c r="Z31" s="116">
        <v>2423</v>
      </c>
      <c r="AB31" s="121">
        <f t="shared" si="2"/>
        <v>0.11826434986333463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531</v>
      </c>
      <c r="Z32" s="116">
        <v>571</v>
      </c>
      <c r="AB32" s="121">
        <f t="shared" si="2"/>
        <v>2.7869972666926982E-2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543</v>
      </c>
      <c r="Z33" s="116">
        <v>594</v>
      </c>
      <c r="AB33" s="121">
        <f t="shared" si="2"/>
        <v>2.8992581023037877E-2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19036</v>
      </c>
      <c r="Z34" s="124">
        <v>20488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11309</v>
      </c>
      <c r="AB37" s="136">
        <f>Z37/Z40*100</f>
        <v>80.975225547758839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2657</v>
      </c>
      <c r="AB38" s="136">
        <f>Z38/Z40*100</f>
        <v>19.024774452241157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13966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0</v>
      </c>
      <c r="Y44" s="116">
        <v>9</v>
      </c>
      <c r="Z44" s="116">
        <v>4</v>
      </c>
    </row>
    <row r="45" spans="19:32" x14ac:dyDescent="0.25">
      <c r="S45" s="119" t="s">
        <v>38</v>
      </c>
      <c r="T45" s="119"/>
      <c r="U45" s="116"/>
      <c r="V45" s="116">
        <v>23</v>
      </c>
      <c r="W45" s="116">
        <v>33</v>
      </c>
      <c r="X45" s="116">
        <v>45</v>
      </c>
      <c r="Y45" s="116">
        <v>38</v>
      </c>
      <c r="Z45" s="116">
        <v>51</v>
      </c>
    </row>
    <row r="46" spans="19:32" x14ac:dyDescent="0.25">
      <c r="S46" s="119" t="s">
        <v>39</v>
      </c>
      <c r="T46" s="119"/>
      <c r="U46" s="116"/>
      <c r="V46" s="116">
        <v>325</v>
      </c>
      <c r="W46" s="116">
        <v>338</v>
      </c>
      <c r="X46" s="116">
        <v>322</v>
      </c>
      <c r="Y46" s="116">
        <v>391</v>
      </c>
      <c r="Z46" s="116">
        <v>419</v>
      </c>
    </row>
    <row r="47" spans="19:32" x14ac:dyDescent="0.25">
      <c r="S47" s="119" t="s">
        <v>40</v>
      </c>
      <c r="T47" s="119"/>
      <c r="U47" s="116"/>
      <c r="V47" s="116">
        <v>1006</v>
      </c>
      <c r="W47" s="116">
        <v>1022</v>
      </c>
      <c r="X47" s="116">
        <v>1165</v>
      </c>
      <c r="Y47" s="116">
        <v>1316</v>
      </c>
      <c r="Z47" s="116">
        <v>1356</v>
      </c>
    </row>
    <row r="48" spans="19:32" x14ac:dyDescent="0.25">
      <c r="S48" s="119" t="s">
        <v>41</v>
      </c>
      <c r="T48" s="119"/>
      <c r="U48" s="116"/>
      <c r="V48" s="116">
        <v>1735</v>
      </c>
      <c r="W48" s="116">
        <v>1744</v>
      </c>
      <c r="X48" s="116">
        <v>2012</v>
      </c>
      <c r="Y48" s="116">
        <v>1979</v>
      </c>
      <c r="Z48" s="116">
        <v>2247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1417</v>
      </c>
      <c r="W49" s="116">
        <v>1390</v>
      </c>
      <c r="X49" s="116">
        <v>1500</v>
      </c>
      <c r="Y49" s="116">
        <v>1548</v>
      </c>
      <c r="Z49" s="116">
        <v>1724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Adelaide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895</v>
      </c>
      <c r="W50" s="116">
        <v>934</v>
      </c>
      <c r="X50" s="116">
        <v>1056</v>
      </c>
      <c r="Y50" s="116">
        <v>1137</v>
      </c>
      <c r="Z50" s="116">
        <v>1241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636</v>
      </c>
      <c r="W51" s="116">
        <v>620</v>
      </c>
      <c r="X51" s="116">
        <v>664</v>
      </c>
      <c r="Y51" s="116">
        <v>669</v>
      </c>
      <c r="Z51" s="116">
        <v>720</v>
      </c>
    </row>
    <row r="52" spans="1:26" ht="15" customHeight="1" x14ac:dyDescent="0.25">
      <c r="S52" s="119" t="s">
        <v>45</v>
      </c>
      <c r="T52" s="119"/>
      <c r="U52" s="116"/>
      <c r="V52" s="116">
        <v>572</v>
      </c>
      <c r="W52" s="116">
        <v>581</v>
      </c>
      <c r="X52" s="116">
        <v>689</v>
      </c>
      <c r="Y52" s="116">
        <v>664</v>
      </c>
      <c r="Z52" s="116">
        <v>663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544</v>
      </c>
      <c r="W53" s="116">
        <v>525</v>
      </c>
      <c r="X53" s="116">
        <v>522</v>
      </c>
      <c r="Y53" s="116">
        <v>466</v>
      </c>
      <c r="Z53" s="116">
        <v>521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555</v>
      </c>
      <c r="W54" s="116">
        <v>539</v>
      </c>
      <c r="X54" s="116">
        <v>640</v>
      </c>
      <c r="Y54" s="116">
        <v>616</v>
      </c>
      <c r="Z54" s="116">
        <v>614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415</v>
      </c>
      <c r="W55" s="116">
        <v>445</v>
      </c>
      <c r="X55" s="116">
        <v>460</v>
      </c>
      <c r="Y55" s="116">
        <v>468</v>
      </c>
      <c r="Z55" s="116">
        <v>509</v>
      </c>
    </row>
    <row r="56" spans="1:26" ht="15" customHeight="1" x14ac:dyDescent="0.25">
      <c r="S56" s="119" t="s">
        <v>49</v>
      </c>
      <c r="T56" s="119"/>
      <c r="U56" s="116"/>
      <c r="V56" s="116">
        <v>359</v>
      </c>
      <c r="W56" s="116">
        <v>353</v>
      </c>
      <c r="X56" s="116">
        <v>395</v>
      </c>
      <c r="Y56" s="116">
        <v>318</v>
      </c>
      <c r="Z56" s="116">
        <v>337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184</v>
      </c>
      <c r="W57" s="116">
        <v>208</v>
      </c>
      <c r="X57" s="116">
        <v>238</v>
      </c>
      <c r="Y57" s="116">
        <v>262</v>
      </c>
      <c r="Z57" s="116">
        <v>267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67</v>
      </c>
      <c r="W58" s="116">
        <v>77</v>
      </c>
      <c r="X58" s="116">
        <v>97</v>
      </c>
      <c r="Y58" s="116">
        <v>107</v>
      </c>
      <c r="Z58" s="116">
        <v>112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30</v>
      </c>
      <c r="W59" s="116">
        <v>26</v>
      </c>
      <c r="X59" s="116">
        <v>24</v>
      </c>
      <c r="Y59" s="116">
        <v>27</v>
      </c>
      <c r="Z59" s="116">
        <v>33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12</v>
      </c>
      <c r="W60" s="116">
        <v>18</v>
      </c>
      <c r="X60" s="116">
        <v>24</v>
      </c>
      <c r="Y60" s="116">
        <v>20</v>
      </c>
      <c r="Z60" s="116">
        <v>18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8782</v>
      </c>
      <c r="W61" s="116">
        <v>8858</v>
      </c>
      <c r="X61" s="116">
        <v>9869</v>
      </c>
      <c r="Y61" s="116">
        <v>10026</v>
      </c>
      <c r="Z61" s="116">
        <v>10840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6</v>
      </c>
      <c r="X63" s="116">
        <v>1</v>
      </c>
      <c r="Y63" s="116">
        <v>7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38</v>
      </c>
      <c r="W64" s="116">
        <v>40</v>
      </c>
      <c r="X64" s="116">
        <v>70</v>
      </c>
      <c r="Y64" s="116">
        <v>45</v>
      </c>
      <c r="Z64" s="116">
        <v>81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Adelaide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432</v>
      </c>
      <c r="W65" s="116">
        <v>457</v>
      </c>
      <c r="X65" s="116">
        <v>437</v>
      </c>
      <c r="Y65" s="116">
        <v>497</v>
      </c>
      <c r="Z65" s="116">
        <v>520</v>
      </c>
    </row>
    <row r="66" spans="1:26" x14ac:dyDescent="0.25">
      <c r="S66" s="119" t="s">
        <v>40</v>
      </c>
      <c r="T66" s="119"/>
      <c r="U66" s="116"/>
      <c r="V66" s="116">
        <v>1163</v>
      </c>
      <c r="W66" s="116">
        <v>1201</v>
      </c>
      <c r="X66" s="116">
        <v>1298</v>
      </c>
      <c r="Y66" s="116">
        <v>1404</v>
      </c>
      <c r="Z66" s="116">
        <v>1442</v>
      </c>
    </row>
    <row r="67" spans="1:26" x14ac:dyDescent="0.25">
      <c r="S67" s="119" t="s">
        <v>41</v>
      </c>
      <c r="T67" s="119"/>
      <c r="U67" s="116"/>
      <c r="V67" s="116">
        <v>1666</v>
      </c>
      <c r="W67" s="116">
        <v>1668</v>
      </c>
      <c r="X67" s="116">
        <v>1772</v>
      </c>
      <c r="Y67" s="116">
        <v>1816</v>
      </c>
      <c r="Z67" s="116">
        <v>2056</v>
      </c>
    </row>
    <row r="68" spans="1:26" x14ac:dyDescent="0.25">
      <c r="S68" s="119" t="s">
        <v>42</v>
      </c>
      <c r="T68" s="119"/>
      <c r="U68" s="116"/>
      <c r="V68" s="116">
        <v>1203</v>
      </c>
      <c r="W68" s="116">
        <v>1181</v>
      </c>
      <c r="X68" s="116">
        <v>1339</v>
      </c>
      <c r="Y68" s="116">
        <v>1468</v>
      </c>
      <c r="Z68" s="116">
        <v>1480</v>
      </c>
    </row>
    <row r="69" spans="1:26" x14ac:dyDescent="0.25">
      <c r="S69" s="119" t="s">
        <v>43</v>
      </c>
      <c r="T69" s="119"/>
      <c r="U69" s="116"/>
      <c r="V69" s="116">
        <v>686</v>
      </c>
      <c r="W69" s="116">
        <v>766</v>
      </c>
      <c r="X69" s="116">
        <v>805</v>
      </c>
      <c r="Y69" s="116">
        <v>812</v>
      </c>
      <c r="Z69" s="116">
        <v>943</v>
      </c>
    </row>
    <row r="70" spans="1:26" x14ac:dyDescent="0.25">
      <c r="S70" s="119" t="s">
        <v>44</v>
      </c>
      <c r="T70" s="119"/>
      <c r="U70" s="116"/>
      <c r="V70" s="116">
        <v>447</v>
      </c>
      <c r="W70" s="116">
        <v>462</v>
      </c>
      <c r="X70" s="116">
        <v>566</v>
      </c>
      <c r="Y70" s="116">
        <v>561</v>
      </c>
      <c r="Z70" s="116">
        <v>633</v>
      </c>
    </row>
    <row r="71" spans="1:26" x14ac:dyDescent="0.25">
      <c r="S71" s="119" t="s">
        <v>45</v>
      </c>
      <c r="T71" s="119"/>
      <c r="U71" s="116"/>
      <c r="V71" s="116">
        <v>433</v>
      </c>
      <c r="W71" s="116">
        <v>396</v>
      </c>
      <c r="X71" s="116">
        <v>444</v>
      </c>
      <c r="Y71" s="116">
        <v>452</v>
      </c>
      <c r="Z71" s="116">
        <v>490</v>
      </c>
    </row>
    <row r="72" spans="1:26" x14ac:dyDescent="0.25">
      <c r="S72" s="119" t="s">
        <v>46</v>
      </c>
      <c r="T72" s="119"/>
      <c r="U72" s="116"/>
      <c r="V72" s="116">
        <v>535</v>
      </c>
      <c r="W72" s="116">
        <v>519</v>
      </c>
      <c r="X72" s="116">
        <v>483</v>
      </c>
      <c r="Y72" s="116">
        <v>464</v>
      </c>
      <c r="Z72" s="116">
        <v>466</v>
      </c>
    </row>
    <row r="73" spans="1:26" x14ac:dyDescent="0.25">
      <c r="S73" s="119" t="s">
        <v>47</v>
      </c>
      <c r="T73" s="119"/>
      <c r="U73" s="116"/>
      <c r="V73" s="116">
        <v>453</v>
      </c>
      <c r="W73" s="116">
        <v>491</v>
      </c>
      <c r="X73" s="116">
        <v>556</v>
      </c>
      <c r="Y73" s="116">
        <v>523</v>
      </c>
      <c r="Z73" s="116">
        <v>543</v>
      </c>
    </row>
    <row r="74" spans="1:26" x14ac:dyDescent="0.25">
      <c r="S74" s="119" t="s">
        <v>48</v>
      </c>
      <c r="T74" s="119"/>
      <c r="U74" s="116"/>
      <c r="V74" s="116">
        <v>399</v>
      </c>
      <c r="W74" s="116">
        <v>421</v>
      </c>
      <c r="X74" s="116">
        <v>428</v>
      </c>
      <c r="Y74" s="116">
        <v>425</v>
      </c>
      <c r="Z74" s="116">
        <v>438</v>
      </c>
    </row>
    <row r="75" spans="1:26" x14ac:dyDescent="0.25">
      <c r="S75" s="119" t="s">
        <v>49</v>
      </c>
      <c r="T75" s="119"/>
      <c r="U75" s="116"/>
      <c r="V75" s="116">
        <v>279</v>
      </c>
      <c r="W75" s="116">
        <v>306</v>
      </c>
      <c r="X75" s="116">
        <v>314</v>
      </c>
      <c r="Y75" s="116">
        <v>292</v>
      </c>
      <c r="Z75" s="116">
        <v>288</v>
      </c>
    </row>
    <row r="76" spans="1:26" x14ac:dyDescent="0.25">
      <c r="S76" s="119" t="s">
        <v>50</v>
      </c>
      <c r="T76" s="119"/>
      <c r="U76" s="116"/>
      <c r="V76" s="116">
        <v>117</v>
      </c>
      <c r="W76" s="116">
        <v>131</v>
      </c>
      <c r="X76" s="116">
        <v>164</v>
      </c>
      <c r="Y76" s="116">
        <v>155</v>
      </c>
      <c r="Z76" s="116">
        <v>156</v>
      </c>
    </row>
    <row r="77" spans="1:26" x14ac:dyDescent="0.25">
      <c r="S77" s="119" t="s">
        <v>51</v>
      </c>
      <c r="T77" s="119"/>
      <c r="U77" s="116"/>
      <c r="V77" s="116">
        <v>42</v>
      </c>
      <c r="W77" s="116">
        <v>43</v>
      </c>
      <c r="X77" s="116">
        <v>49</v>
      </c>
      <c r="Y77" s="116">
        <v>48</v>
      </c>
      <c r="Z77" s="116">
        <v>69</v>
      </c>
    </row>
    <row r="78" spans="1:26" x14ac:dyDescent="0.25">
      <c r="S78" s="119" t="s">
        <v>52</v>
      </c>
      <c r="T78" s="119"/>
      <c r="U78" s="116"/>
      <c r="V78" s="116">
        <v>13</v>
      </c>
      <c r="W78" s="116">
        <v>18</v>
      </c>
      <c r="X78" s="116">
        <v>18</v>
      </c>
      <c r="Y78" s="116">
        <v>19</v>
      </c>
      <c r="Z78" s="116">
        <v>23</v>
      </c>
    </row>
    <row r="79" spans="1:26" x14ac:dyDescent="0.25">
      <c r="S79" s="119" t="s">
        <v>53</v>
      </c>
      <c r="T79" s="119"/>
      <c r="U79" s="116"/>
      <c r="V79" s="116">
        <v>18</v>
      </c>
      <c r="W79" s="116">
        <v>20</v>
      </c>
      <c r="X79" s="116">
        <v>36</v>
      </c>
      <c r="Y79" s="116">
        <v>23</v>
      </c>
      <c r="Z79" s="116">
        <v>28</v>
      </c>
    </row>
    <row r="80" spans="1:26" x14ac:dyDescent="0.25">
      <c r="S80" s="122" t="s">
        <v>54</v>
      </c>
      <c r="T80" s="122"/>
      <c r="U80" s="116"/>
      <c r="V80" s="116">
        <v>7907</v>
      </c>
      <c r="W80" s="116">
        <v>8123</v>
      </c>
      <c r="X80" s="116">
        <v>8786</v>
      </c>
      <c r="Y80" s="116">
        <v>9012</v>
      </c>
      <c r="Z80" s="116">
        <v>9650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Adelaide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757</v>
      </c>
      <c r="W83" s="116">
        <v>800</v>
      </c>
      <c r="X83" s="116">
        <v>860</v>
      </c>
      <c r="Y83" s="116">
        <v>835</v>
      </c>
      <c r="Z83" s="116">
        <v>865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1713</v>
      </c>
      <c r="W84" s="116">
        <v>1679</v>
      </c>
      <c r="X84" s="116">
        <v>1828</v>
      </c>
      <c r="Y84" s="116">
        <v>1933</v>
      </c>
      <c r="Z84" s="116">
        <v>2085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479</v>
      </c>
      <c r="W85" s="116">
        <v>475</v>
      </c>
      <c r="X85" s="116">
        <v>542</v>
      </c>
      <c r="Y85" s="116">
        <v>505</v>
      </c>
      <c r="Z85" s="116">
        <v>565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20,491</v>
      </c>
      <c r="D86" s="98">
        <f t="shared" ref="D86:D91" si="4">AD4</f>
        <v>7.6603793411443188E-2</v>
      </c>
      <c r="E86" s="99">
        <f t="shared" ref="E86:E91" si="5">AD4</f>
        <v>7.6603793411443188E-2</v>
      </c>
      <c r="F86" s="98">
        <f t="shared" ref="F86:F91" si="6">AF4</f>
        <v>0.22788830297219564</v>
      </c>
      <c r="G86" s="99">
        <f t="shared" ref="G86:G91" si="7">AF4</f>
        <v>0.22788830297219564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394</v>
      </c>
      <c r="W86" s="116">
        <v>402</v>
      </c>
      <c r="X86" s="116">
        <v>485</v>
      </c>
      <c r="Y86" s="116">
        <v>489</v>
      </c>
      <c r="Z86" s="116">
        <v>507</v>
      </c>
    </row>
    <row r="87" spans="1:30" ht="15" customHeight="1" x14ac:dyDescent="0.25">
      <c r="A87" s="100" t="s">
        <v>4</v>
      </c>
      <c r="B87" s="51"/>
      <c r="C87" s="101" t="str">
        <f t="shared" si="3"/>
        <v>10,839</v>
      </c>
      <c r="D87" s="98">
        <f t="shared" si="4"/>
        <v>8.1412750673450995E-2</v>
      </c>
      <c r="E87" s="99">
        <f t="shared" si="5"/>
        <v>8.1412750673450995E-2</v>
      </c>
      <c r="F87" s="98">
        <f t="shared" si="6"/>
        <v>0.23422910498747429</v>
      </c>
      <c r="G87" s="99">
        <f t="shared" si="7"/>
        <v>0.23422910498747429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332</v>
      </c>
      <c r="W87" s="116">
        <v>383</v>
      </c>
      <c r="X87" s="116">
        <v>448</v>
      </c>
      <c r="Y87" s="116">
        <v>466</v>
      </c>
      <c r="Z87" s="116">
        <v>478</v>
      </c>
    </row>
    <row r="88" spans="1:30" ht="15" customHeight="1" x14ac:dyDescent="0.25">
      <c r="A88" s="100" t="s">
        <v>5</v>
      </c>
      <c r="B88" s="51"/>
      <c r="C88" s="101" t="str">
        <f t="shared" si="3"/>
        <v>9,651</v>
      </c>
      <c r="D88" s="98">
        <f t="shared" si="4"/>
        <v>7.1024303628898E-2</v>
      </c>
      <c r="E88" s="99">
        <f t="shared" si="5"/>
        <v>7.1024303628898E-2</v>
      </c>
      <c r="F88" s="98">
        <f t="shared" si="6"/>
        <v>0.22071844168985577</v>
      </c>
      <c r="G88" s="99">
        <f t="shared" si="7"/>
        <v>0.22071844168985577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257</v>
      </c>
      <c r="W88" s="116">
        <v>241</v>
      </c>
      <c r="X88" s="116">
        <v>249</v>
      </c>
      <c r="Y88" s="116">
        <v>285</v>
      </c>
      <c r="Z88" s="116">
        <v>321</v>
      </c>
    </row>
    <row r="89" spans="1:30" ht="15" customHeight="1" x14ac:dyDescent="0.25">
      <c r="A89" s="51" t="s">
        <v>6</v>
      </c>
      <c r="B89" s="51"/>
      <c r="C89" s="101" t="str">
        <f t="shared" si="3"/>
        <v>13,968</v>
      </c>
      <c r="D89" s="98">
        <f t="shared" si="4"/>
        <v>8.0612718551756224E-2</v>
      </c>
      <c r="E89" s="99">
        <f t="shared" si="5"/>
        <v>8.0612718551756224E-2</v>
      </c>
      <c r="F89" s="98">
        <f t="shared" si="6"/>
        <v>0.2001031016410344</v>
      </c>
      <c r="G89" s="99">
        <f t="shared" si="7"/>
        <v>0.2001031016410344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116</v>
      </c>
      <c r="W89" s="116">
        <v>106</v>
      </c>
      <c r="X89" s="116">
        <v>120</v>
      </c>
      <c r="Y89" s="116">
        <v>115</v>
      </c>
      <c r="Z89" s="116">
        <v>127</v>
      </c>
    </row>
    <row r="90" spans="1:30" ht="15" customHeight="1" x14ac:dyDescent="0.25">
      <c r="A90" s="51" t="s">
        <v>100</v>
      </c>
      <c r="B90" s="51"/>
      <c r="C90" s="101" t="str">
        <f t="shared" si="3"/>
        <v>$35,746</v>
      </c>
      <c r="D90" s="98">
        <f t="shared" si="4"/>
        <v>-6.8135142533140347E-2</v>
      </c>
      <c r="E90" s="99">
        <f t="shared" si="5"/>
        <v>-6.8135142533140347E-2</v>
      </c>
      <c r="F90" s="98">
        <f t="shared" si="6"/>
        <v>-5.1928997058385828E-2</v>
      </c>
      <c r="G90" s="99">
        <f t="shared" si="7"/>
        <v>-5.1928997058385828E-2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421</v>
      </c>
      <c r="W90" s="116">
        <v>449</v>
      </c>
      <c r="X90" s="116">
        <v>475</v>
      </c>
      <c r="Y90" s="116">
        <v>463</v>
      </c>
      <c r="Z90" s="116">
        <v>520</v>
      </c>
    </row>
    <row r="91" spans="1:30" ht="15" customHeight="1" x14ac:dyDescent="0.25">
      <c r="A91" s="51" t="s">
        <v>7</v>
      </c>
      <c r="B91" s="51"/>
      <c r="C91" s="101" t="str">
        <f t="shared" si="3"/>
        <v>$870.2 mil</v>
      </c>
      <c r="D91" s="98">
        <f t="shared" si="4"/>
        <v>7.5884134487631982E-2</v>
      </c>
      <c r="E91" s="99">
        <f t="shared" si="5"/>
        <v>7.5884134487631982E-2</v>
      </c>
      <c r="F91" s="98">
        <f t="shared" si="6"/>
        <v>0.21802222648634251</v>
      </c>
      <c r="G91" s="99">
        <f t="shared" si="7"/>
        <v>0.21802222648634251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6229</v>
      </c>
      <c r="W91" s="116">
        <v>6224</v>
      </c>
      <c r="X91" s="116">
        <v>6867</v>
      </c>
      <c r="Y91" s="116">
        <v>6844</v>
      </c>
      <c r="Z91" s="116">
        <v>7425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468</v>
      </c>
      <c r="W93" s="116">
        <v>513</v>
      </c>
      <c r="X93" s="116">
        <v>549</v>
      </c>
      <c r="Y93" s="116">
        <v>603</v>
      </c>
      <c r="Z93" s="116">
        <v>627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1507</v>
      </c>
      <c r="W94" s="116">
        <v>1552</v>
      </c>
      <c r="X94" s="116">
        <v>1723</v>
      </c>
      <c r="Y94" s="116">
        <v>1803</v>
      </c>
      <c r="Z94" s="116">
        <v>1907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134</v>
      </c>
      <c r="W95" s="116">
        <v>149</v>
      </c>
      <c r="X95" s="116">
        <v>154</v>
      </c>
      <c r="Y95" s="116">
        <v>172</v>
      </c>
      <c r="Z95" s="116">
        <v>176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579</v>
      </c>
      <c r="W96" s="116">
        <v>593</v>
      </c>
      <c r="X96" s="116">
        <v>652</v>
      </c>
      <c r="Y96" s="116">
        <v>676</v>
      </c>
      <c r="Z96" s="116">
        <v>761</v>
      </c>
    </row>
    <row r="97" spans="1:32" ht="15" customHeight="1" x14ac:dyDescent="0.25">
      <c r="S97" s="119" t="s">
        <v>191</v>
      </c>
      <c r="T97" s="119"/>
      <c r="U97" s="116"/>
      <c r="V97" s="116">
        <v>772</v>
      </c>
      <c r="W97" s="116">
        <v>835</v>
      </c>
      <c r="X97" s="116">
        <v>904</v>
      </c>
      <c r="Y97" s="116">
        <v>875</v>
      </c>
      <c r="Z97" s="116">
        <v>891</v>
      </c>
    </row>
    <row r="98" spans="1:32" ht="15" customHeight="1" x14ac:dyDescent="0.25">
      <c r="S98" s="119" t="s">
        <v>192</v>
      </c>
      <c r="T98" s="119"/>
      <c r="U98" s="116"/>
      <c r="V98" s="116">
        <v>362</v>
      </c>
      <c r="W98" s="116">
        <v>334</v>
      </c>
      <c r="X98" s="116">
        <v>359</v>
      </c>
      <c r="Y98" s="116">
        <v>364</v>
      </c>
      <c r="Z98" s="116">
        <v>374</v>
      </c>
    </row>
    <row r="99" spans="1:32" ht="15" customHeight="1" x14ac:dyDescent="0.25">
      <c r="S99" s="119" t="s">
        <v>193</v>
      </c>
      <c r="T99" s="119"/>
      <c r="U99" s="116"/>
      <c r="V99" s="116">
        <v>11</v>
      </c>
      <c r="W99" s="116">
        <v>14</v>
      </c>
      <c r="X99" s="116">
        <v>15</v>
      </c>
      <c r="Y99" s="116">
        <v>17</v>
      </c>
      <c r="Z99" s="116">
        <v>13</v>
      </c>
    </row>
    <row r="100" spans="1:32" ht="15" customHeight="1" x14ac:dyDescent="0.25">
      <c r="S100" s="119" t="s">
        <v>59</v>
      </c>
      <c r="T100" s="119"/>
      <c r="U100" s="116"/>
      <c r="V100" s="116">
        <v>202</v>
      </c>
      <c r="W100" s="116">
        <v>194</v>
      </c>
      <c r="X100" s="116">
        <v>202</v>
      </c>
      <c r="Y100" s="116">
        <v>215</v>
      </c>
      <c r="Z100" s="116">
        <v>241</v>
      </c>
    </row>
    <row r="101" spans="1:32" x14ac:dyDescent="0.25">
      <c r="A101" s="20"/>
      <c r="S101" s="122" t="s">
        <v>54</v>
      </c>
      <c r="T101" s="122"/>
      <c r="U101" s="116"/>
      <c r="V101" s="116">
        <v>5410</v>
      </c>
      <c r="W101" s="116">
        <v>5522</v>
      </c>
      <c r="X101" s="116">
        <v>6027</v>
      </c>
      <c r="Y101" s="116">
        <v>6082</v>
      </c>
      <c r="Z101" s="116">
        <v>6548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11598</v>
      </c>
      <c r="W104" s="116">
        <v>12045</v>
      </c>
      <c r="X104" s="116">
        <v>13334</v>
      </c>
      <c r="Y104" s="116">
        <v>13763</v>
      </c>
      <c r="Z104" s="116">
        <v>15219</v>
      </c>
      <c r="AB104" s="113" t="str">
        <f>TEXT(Z104,"###,###")</f>
        <v>15,219</v>
      </c>
      <c r="AD104" s="134">
        <f>Z104/($Z$4)*100</f>
        <v>74.271631447952757</v>
      </c>
      <c r="AF104" s="113"/>
    </row>
    <row r="105" spans="1:32" x14ac:dyDescent="0.25">
      <c r="S105" s="119" t="s">
        <v>18</v>
      </c>
      <c r="T105" s="119"/>
      <c r="U105" s="116"/>
      <c r="V105" s="116">
        <v>3525</v>
      </c>
      <c r="W105" s="116">
        <v>3582</v>
      </c>
      <c r="X105" s="116">
        <v>3751</v>
      </c>
      <c r="Y105" s="116">
        <v>3735</v>
      </c>
      <c r="Z105" s="116">
        <v>3799</v>
      </c>
      <c r="AB105" s="113" t="str">
        <f>TEXT(Z105,"###,###")</f>
        <v>3,799</v>
      </c>
      <c r="AD105" s="134">
        <f>Z105/($Z$4)*100</f>
        <v>18.539846761993068</v>
      </c>
      <c r="AF105" s="113"/>
    </row>
    <row r="106" spans="1:32" x14ac:dyDescent="0.25">
      <c r="S106" s="122" t="s">
        <v>54</v>
      </c>
      <c r="T106" s="122"/>
      <c r="U106" s="124"/>
      <c r="V106" s="124">
        <v>15123</v>
      </c>
      <c r="W106" s="124">
        <v>15627</v>
      </c>
      <c r="X106" s="124">
        <v>17085</v>
      </c>
      <c r="Y106" s="124">
        <v>17498</v>
      </c>
      <c r="Z106" s="124">
        <v>19018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2399</v>
      </c>
      <c r="W108" s="116">
        <v>2663</v>
      </c>
      <c r="X108" s="116">
        <v>3355</v>
      </c>
      <c r="Y108" s="116">
        <v>2906</v>
      </c>
      <c r="Z108" s="116">
        <v>3249</v>
      </c>
      <c r="AB108" s="113" t="str">
        <f>TEXT(Z108,"###,###")</f>
        <v>3,249</v>
      </c>
      <c r="AD108" s="134">
        <f>Z108/($Z$4)*100</f>
        <v>15.855741545068566</v>
      </c>
      <c r="AF108" s="113"/>
    </row>
    <row r="109" spans="1:32" x14ac:dyDescent="0.25">
      <c r="S109" s="119" t="s">
        <v>21</v>
      </c>
      <c r="T109" s="119"/>
      <c r="U109" s="116"/>
      <c r="V109" s="116">
        <v>2596</v>
      </c>
      <c r="W109" s="116">
        <v>2843</v>
      </c>
      <c r="X109" s="116">
        <v>2936</v>
      </c>
      <c r="Y109" s="116">
        <v>3053</v>
      </c>
      <c r="Z109" s="116">
        <v>3393</v>
      </c>
      <c r="AB109" s="113" t="str">
        <f>TEXT(Z109,"###,###")</f>
        <v>3,393</v>
      </c>
      <c r="AD109" s="134">
        <f>Z109/($Z$4)*100</f>
        <v>16.558489092772437</v>
      </c>
      <c r="AF109" s="113"/>
    </row>
    <row r="110" spans="1:32" x14ac:dyDescent="0.25">
      <c r="S110" s="119" t="s">
        <v>22</v>
      </c>
      <c r="T110" s="119"/>
      <c r="U110" s="116"/>
      <c r="V110" s="116">
        <v>3746</v>
      </c>
      <c r="W110" s="116">
        <v>3715</v>
      </c>
      <c r="X110" s="116">
        <v>3967</v>
      </c>
      <c r="Y110" s="116">
        <v>4494</v>
      </c>
      <c r="Z110" s="116">
        <v>4650</v>
      </c>
      <c r="AB110" s="113" t="str">
        <f>TEXT(Z110,"###,###")</f>
        <v>4,650</v>
      </c>
      <c r="AD110" s="134">
        <f>Z110/($Z$4)*100</f>
        <v>22.692889561270803</v>
      </c>
      <c r="AF110" s="113"/>
    </row>
    <row r="111" spans="1:32" x14ac:dyDescent="0.25">
      <c r="S111" s="119" t="s">
        <v>23</v>
      </c>
      <c r="T111" s="119"/>
      <c r="U111" s="116"/>
      <c r="V111" s="116">
        <v>6388</v>
      </c>
      <c r="W111" s="116">
        <v>6406</v>
      </c>
      <c r="X111" s="116">
        <v>6825</v>
      </c>
      <c r="Y111" s="116">
        <v>7051</v>
      </c>
      <c r="Z111" s="116">
        <v>7641</v>
      </c>
      <c r="AB111" s="113" t="str">
        <f>TEXT(Z111,"###,###")</f>
        <v>7,641</v>
      </c>
      <c r="AD111" s="134">
        <f>Z111/($Z$4)*100</f>
        <v>37.289541750036605</v>
      </c>
      <c r="AF111" s="113"/>
    </row>
    <row r="112" spans="1:32" x14ac:dyDescent="0.25">
      <c r="S112" s="122" t="s">
        <v>54</v>
      </c>
      <c r="T112" s="122"/>
      <c r="U112" s="116"/>
      <c r="V112" s="116">
        <v>16688</v>
      </c>
      <c r="W112" s="116">
        <v>16981</v>
      </c>
      <c r="X112" s="116">
        <v>18657</v>
      </c>
      <c r="Y112" s="116">
        <v>19038</v>
      </c>
      <c r="Z112" s="116">
        <v>20488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36.15</v>
      </c>
      <c r="W118" s="135">
        <v>39.29</v>
      </c>
      <c r="X118" s="135">
        <v>39.409999999999997</v>
      </c>
      <c r="Y118" s="135">
        <v>38.71</v>
      </c>
      <c r="Z118" s="135">
        <v>38.619999999999997</v>
      </c>
      <c r="AB118" s="113" t="str">
        <f>TEXT(Z118,"##.0")</f>
        <v>38.6</v>
      </c>
    </row>
    <row r="120" spans="19:32" x14ac:dyDescent="0.25">
      <c r="S120" s="105" t="s">
        <v>102</v>
      </c>
      <c r="T120" s="116"/>
      <c r="U120" s="116"/>
      <c r="V120" s="116">
        <v>9765</v>
      </c>
      <c r="W120" s="116">
        <v>9772</v>
      </c>
      <c r="X120" s="116">
        <v>10834</v>
      </c>
      <c r="Y120" s="116">
        <v>10844</v>
      </c>
      <c r="Z120" s="116">
        <v>11760</v>
      </c>
      <c r="AB120" s="113" t="str">
        <f>TEXT(Z120,"###,###")</f>
        <v>11,760</v>
      </c>
    </row>
    <row r="121" spans="19:32" x14ac:dyDescent="0.25">
      <c r="S121" s="105" t="s">
        <v>103</v>
      </c>
      <c r="T121" s="116"/>
      <c r="U121" s="116"/>
      <c r="V121" s="116">
        <v>930</v>
      </c>
      <c r="W121" s="116">
        <v>978</v>
      </c>
      <c r="X121" s="116">
        <v>1028</v>
      </c>
      <c r="Y121" s="116">
        <v>983</v>
      </c>
      <c r="Z121" s="116">
        <v>1038</v>
      </c>
      <c r="AB121" s="113" t="str">
        <f>TEXT(Z121,"###,###")</f>
        <v>1,038</v>
      </c>
    </row>
    <row r="122" spans="19:32" x14ac:dyDescent="0.25">
      <c r="S122" s="105" t="s">
        <v>104</v>
      </c>
      <c r="T122" s="116"/>
      <c r="U122" s="116"/>
      <c r="V122" s="116">
        <v>945</v>
      </c>
      <c r="W122" s="116">
        <v>996</v>
      </c>
      <c r="X122" s="116">
        <v>1034</v>
      </c>
      <c r="Y122" s="116">
        <v>1094</v>
      </c>
      <c r="Z122" s="116">
        <v>1174</v>
      </c>
      <c r="AB122" s="113" t="str">
        <f>TEXT(Z122,"###,###")</f>
        <v>1,174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10710</v>
      </c>
      <c r="W124" s="116">
        <v>10768</v>
      </c>
      <c r="X124" s="116">
        <v>11868</v>
      </c>
      <c r="Y124" s="116">
        <v>11938</v>
      </c>
      <c r="Z124" s="116">
        <v>12934</v>
      </c>
      <c r="AB124" s="113" t="str">
        <f>TEXT(Z124,"###,###")</f>
        <v>12,934</v>
      </c>
      <c r="AD124" s="131">
        <f>Z124/$Z$7*100</f>
        <v>92.59736540664376</v>
      </c>
    </row>
    <row r="125" spans="19:32" x14ac:dyDescent="0.25">
      <c r="S125" s="105" t="s">
        <v>106</v>
      </c>
      <c r="T125" s="116"/>
      <c r="U125" s="116"/>
      <c r="V125" s="116">
        <v>1875</v>
      </c>
      <c r="W125" s="116">
        <v>1974</v>
      </c>
      <c r="X125" s="116">
        <v>2062</v>
      </c>
      <c r="Y125" s="116">
        <v>2077</v>
      </c>
      <c r="Z125" s="116">
        <v>2212</v>
      </c>
      <c r="AB125" s="113" t="str">
        <f>TEXT(Z125,"###,###")</f>
        <v>2,212</v>
      </c>
      <c r="AD125" s="131">
        <f>Z125/$Z$7*100</f>
        <v>15.836197021764031</v>
      </c>
    </row>
    <row r="127" spans="19:32" x14ac:dyDescent="0.25">
      <c r="S127" s="105" t="s">
        <v>107</v>
      </c>
      <c r="T127" s="116"/>
      <c r="U127" s="116"/>
      <c r="V127" s="116">
        <v>6229</v>
      </c>
      <c r="W127" s="116">
        <v>6224</v>
      </c>
      <c r="X127" s="116">
        <v>6863</v>
      </c>
      <c r="Y127" s="116">
        <v>6840</v>
      </c>
      <c r="Z127" s="116">
        <v>7421</v>
      </c>
      <c r="AB127" s="113" t="str">
        <f>TEXT(Z127,"###,###")</f>
        <v>7,421</v>
      </c>
      <c r="AD127" s="131">
        <f>Z127/$Z$7*100</f>
        <v>53.128579610538374</v>
      </c>
    </row>
    <row r="128" spans="19:32" x14ac:dyDescent="0.25">
      <c r="S128" s="105" t="s">
        <v>108</v>
      </c>
      <c r="T128" s="116"/>
      <c r="U128" s="116"/>
      <c r="V128" s="116">
        <v>5415</v>
      </c>
      <c r="W128" s="116">
        <v>5522</v>
      </c>
      <c r="X128" s="116">
        <v>6029</v>
      </c>
      <c r="Y128" s="116">
        <v>6085</v>
      </c>
      <c r="Z128" s="116">
        <v>6546</v>
      </c>
      <c r="AB128" s="113" t="str">
        <f>TEXT(Z128,"###,###")</f>
        <v>6,546</v>
      </c>
      <c r="AD128" s="131">
        <f>Z128/$Z$7*100</f>
        <v>46.864261168384878</v>
      </c>
    </row>
    <row r="130" spans="19:20" x14ac:dyDescent="0.25">
      <c r="S130" s="105" t="s">
        <v>267</v>
      </c>
      <c r="T130" s="131">
        <v>84.192439862542955</v>
      </c>
    </row>
    <row r="131" spans="19:20" x14ac:dyDescent="0.25">
      <c r="S131" s="105" t="s">
        <v>268</v>
      </c>
      <c r="T131" s="131">
        <v>7.4312714776632305</v>
      </c>
    </row>
    <row r="132" spans="19:20" x14ac:dyDescent="0.25">
      <c r="S132" s="105" t="s">
        <v>269</v>
      </c>
      <c r="T132" s="131">
        <v>8.4049255441008022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FBE9C84-3D44-4E7B-BF08-C4AD5956A3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BC7A00-6A65-4855-8320-46A8953DE6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BA9AB6-3FA1-4949-808F-630EDE5D7C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0AFD805-757F-48BD-8417-F3F94FF3C2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F28D-6792-4CA2-9F87-31A3AEC579C7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129</v>
      </c>
      <c r="T1" s="103"/>
      <c r="U1" s="103"/>
      <c r="V1" s="103"/>
      <c r="W1" s="103"/>
      <c r="X1" s="103"/>
      <c r="Y1" s="104" t="s">
        <v>216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129</v>
      </c>
      <c r="Y3" s="109" t="s">
        <v>216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10.19 Franklin Harbour,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746</v>
      </c>
      <c r="W4" s="112">
        <v>798</v>
      </c>
      <c r="X4" s="112">
        <v>941</v>
      </c>
      <c r="Y4" s="112">
        <v>849</v>
      </c>
      <c r="Z4" s="112">
        <v>1006</v>
      </c>
      <c r="AB4" s="113" t="str">
        <f>TEXT(Z4,"###,###")</f>
        <v>1,006</v>
      </c>
      <c r="AD4" s="114">
        <f>Z4/Y4-1</f>
        <v>0.18492343934040045</v>
      </c>
      <c r="AF4" s="114">
        <f>Z4/V4-1</f>
        <v>0.34852546916890081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456</v>
      </c>
      <c r="W5" s="112">
        <v>446</v>
      </c>
      <c r="X5" s="112">
        <v>533</v>
      </c>
      <c r="Y5" s="112">
        <v>456</v>
      </c>
      <c r="Z5" s="112">
        <v>548</v>
      </c>
      <c r="AB5" s="113" t="str">
        <f>TEXT(Z5,"###,###")</f>
        <v>548</v>
      </c>
      <c r="AD5" s="114">
        <f t="shared" ref="AD5:AD9" si="0">Z5/Y5-1</f>
        <v>0.20175438596491224</v>
      </c>
      <c r="AF5" s="114">
        <f t="shared" ref="AF5:AF9" si="1">Z5/V5-1</f>
        <v>0.20175438596491224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287</v>
      </c>
      <c r="W6" s="112">
        <v>352</v>
      </c>
      <c r="X6" s="112">
        <v>409</v>
      </c>
      <c r="Y6" s="112">
        <v>390</v>
      </c>
      <c r="Z6" s="112">
        <v>461</v>
      </c>
      <c r="AB6" s="113" t="str">
        <f>TEXT(Z6,"###,###")</f>
        <v>461</v>
      </c>
      <c r="AD6" s="114">
        <f t="shared" si="0"/>
        <v>0.18205128205128207</v>
      </c>
      <c r="AF6" s="114">
        <f t="shared" si="1"/>
        <v>0.60627177700348422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528</v>
      </c>
      <c r="W7" s="112">
        <v>540</v>
      </c>
      <c r="X7" s="112">
        <v>645</v>
      </c>
      <c r="Y7" s="112">
        <v>576</v>
      </c>
      <c r="Z7" s="112">
        <v>672</v>
      </c>
      <c r="AB7" s="113" t="str">
        <f>TEXT(Z7,"###,###")</f>
        <v>672</v>
      </c>
      <c r="AD7" s="114">
        <f t="shared" si="0"/>
        <v>0.16666666666666674</v>
      </c>
      <c r="AF7" s="114">
        <f t="shared" si="1"/>
        <v>0.27272727272727271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1,006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672</v>
      </c>
      <c r="P8" s="69"/>
      <c r="S8" s="111" t="s">
        <v>86</v>
      </c>
      <c r="T8" s="112"/>
      <c r="U8" s="112"/>
      <c r="V8" s="112">
        <v>34525</v>
      </c>
      <c r="W8" s="112">
        <v>30162</v>
      </c>
      <c r="X8" s="112">
        <v>31516.5</v>
      </c>
      <c r="Y8" s="112">
        <v>37021.43</v>
      </c>
      <c r="Z8" s="112">
        <v>36665.550000000003</v>
      </c>
      <c r="AB8" s="113" t="str">
        <f>TEXT(Z8,"$###,###")</f>
        <v>$36,666</v>
      </c>
      <c r="AD8" s="114">
        <f t="shared" si="0"/>
        <v>-9.6128107423186782E-3</v>
      </c>
      <c r="AF8" s="114">
        <f t="shared" si="1"/>
        <v>6.2000000000000055E-2</v>
      </c>
    </row>
    <row r="9" spans="1:32" x14ac:dyDescent="0.25">
      <c r="A9" s="32" t="s">
        <v>15</v>
      </c>
      <c r="B9" s="73"/>
      <c r="C9" s="74"/>
      <c r="D9" s="75">
        <f>AD104</f>
        <v>60.437375745526836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53.869047619047613</v>
      </c>
      <c r="P9" s="76" t="s">
        <v>87</v>
      </c>
      <c r="S9" s="111" t="s">
        <v>7</v>
      </c>
      <c r="T9" s="112"/>
      <c r="U9" s="112"/>
      <c r="V9" s="112">
        <v>27352330</v>
      </c>
      <c r="W9" s="112">
        <v>27127992</v>
      </c>
      <c r="X9" s="112">
        <v>30653577</v>
      </c>
      <c r="Y9" s="112">
        <v>28707547</v>
      </c>
      <c r="Z9" s="112">
        <v>31565039</v>
      </c>
      <c r="AB9" s="113" t="str">
        <f>TEXT(Z9/1000000,"$#,###.0")&amp;" mil"</f>
        <v>$31.6 mil</v>
      </c>
      <c r="AD9" s="114">
        <f t="shared" si="0"/>
        <v>9.9538006504003906E-2</v>
      </c>
      <c r="AF9" s="114">
        <f t="shared" si="1"/>
        <v>0.15401645856129997</v>
      </c>
    </row>
    <row r="10" spans="1:32" x14ac:dyDescent="0.25">
      <c r="A10" s="32" t="s">
        <v>18</v>
      </c>
      <c r="B10" s="73"/>
      <c r="C10" s="74"/>
      <c r="D10" s="75">
        <f>AD105</f>
        <v>17.793240556660038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45.386904761904759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65.476190476190482</v>
      </c>
      <c r="P11" s="76" t="s">
        <v>87</v>
      </c>
      <c r="S11" s="111" t="s">
        <v>30</v>
      </c>
      <c r="T11" s="116"/>
      <c r="U11" s="116"/>
      <c r="V11" s="116">
        <v>605</v>
      </c>
      <c r="W11" s="116">
        <v>640</v>
      </c>
      <c r="X11" s="116">
        <v>722</v>
      </c>
      <c r="Y11" s="116">
        <v>685</v>
      </c>
      <c r="Z11" s="116">
        <v>777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19.345238095238095</v>
      </c>
      <c r="P12" s="76" t="s">
        <v>87</v>
      </c>
      <c r="S12" s="111" t="s">
        <v>31</v>
      </c>
      <c r="T12" s="116"/>
      <c r="U12" s="116"/>
      <c r="V12" s="116">
        <v>141</v>
      </c>
      <c r="W12" s="116">
        <v>158</v>
      </c>
      <c r="X12" s="116">
        <v>224</v>
      </c>
      <c r="Y12" s="116">
        <v>166</v>
      </c>
      <c r="Z12" s="116">
        <v>229</v>
      </c>
    </row>
    <row r="13" spans="1:32" ht="15" customHeight="1" x14ac:dyDescent="0.25">
      <c r="A13" s="32" t="s">
        <v>20</v>
      </c>
      <c r="B13" s="74"/>
      <c r="C13" s="74"/>
      <c r="D13" s="75">
        <f>AD108</f>
        <v>18.78727634194831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14.285714285714285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19.483101391650099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46.3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13.518886679920477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16.119402985074625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129</v>
      </c>
      <c r="Z15" s="116">
        <v>174</v>
      </c>
      <c r="AB15" s="121">
        <f t="shared" ref="AB15:AB34" si="2">IF(Z15="np",0,Z15/$Z$34)</f>
        <v>0.17365269461077845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26.341948310139163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83.880597014925371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20</v>
      </c>
      <c r="Z16" s="116">
        <v>29</v>
      </c>
      <c r="AB16" s="121">
        <f t="shared" si="2"/>
        <v>2.8942115768463075E-2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32</v>
      </c>
      <c r="Z17" s="116">
        <v>26</v>
      </c>
      <c r="AB17" s="121">
        <f t="shared" si="2"/>
        <v>2.5948103792415168E-2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</v>
      </c>
      <c r="Z18" s="116">
        <v>4</v>
      </c>
      <c r="AB18" s="121">
        <f t="shared" si="2"/>
        <v>3.9920159680638719E-3</v>
      </c>
    </row>
    <row r="19" spans="1:28" x14ac:dyDescent="0.25">
      <c r="A19" s="65" t="str">
        <f>$S$1&amp;" ("&amp;$V$2&amp;" to "&amp;$Z$2&amp;")"</f>
        <v>Franklin Harbour (2015-16 to 2019-20)</v>
      </c>
      <c r="B19" s="65"/>
      <c r="C19" s="65"/>
      <c r="D19" s="65"/>
      <c r="E19" s="65"/>
      <c r="F19" s="65"/>
      <c r="G19" s="65" t="str">
        <f>$S$1&amp;" ("&amp;$V$2&amp;" to "&amp;$Z$2&amp;")"</f>
        <v>Franklin Harbour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61</v>
      </c>
      <c r="Z19" s="116">
        <v>76</v>
      </c>
      <c r="AB19" s="121">
        <f t="shared" si="2"/>
        <v>7.5848303393213579E-2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</v>
      </c>
      <c r="Z20" s="116">
        <v>25</v>
      </c>
      <c r="AB20" s="121">
        <f t="shared" si="2"/>
        <v>2.4950099800399202E-2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50</v>
      </c>
      <c r="Z21" s="116">
        <v>61</v>
      </c>
      <c r="AB21" s="121">
        <f t="shared" si="2"/>
        <v>6.0878243512974051E-2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43</v>
      </c>
      <c r="Z22" s="116">
        <v>40</v>
      </c>
      <c r="AB22" s="121">
        <f t="shared" si="2"/>
        <v>3.9920159680638723E-2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38</v>
      </c>
      <c r="Z23" s="116">
        <v>33</v>
      </c>
      <c r="AB23" s="121">
        <f t="shared" si="2"/>
        <v>3.2934131736526949E-2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54</v>
      </c>
      <c r="Z25" s="116">
        <v>54</v>
      </c>
      <c r="AB25" s="121">
        <f t="shared" si="2"/>
        <v>5.3892215568862277E-2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</v>
      </c>
      <c r="Z26" s="116">
        <v>18</v>
      </c>
      <c r="AB26" s="121">
        <f t="shared" si="2"/>
        <v>1.7964071856287425E-2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22</v>
      </c>
      <c r="Z27" s="116">
        <v>22</v>
      </c>
      <c r="AB27" s="121">
        <f t="shared" si="2"/>
        <v>2.1956087824351298E-2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40</v>
      </c>
      <c r="Z28" s="116">
        <v>40</v>
      </c>
      <c r="AB28" s="121">
        <f t="shared" si="2"/>
        <v>3.9920159680638723E-2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45</v>
      </c>
      <c r="Z29" s="116">
        <v>48</v>
      </c>
      <c r="AB29" s="121">
        <f t="shared" si="2"/>
        <v>4.790419161676647E-2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61</v>
      </c>
      <c r="Z30" s="116">
        <v>65</v>
      </c>
      <c r="AB30" s="121">
        <f t="shared" si="2"/>
        <v>6.4870259481037917E-2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72</v>
      </c>
      <c r="Z31" s="116">
        <v>99</v>
      </c>
      <c r="AB31" s="121">
        <f t="shared" si="2"/>
        <v>9.880239520958084E-2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7</v>
      </c>
      <c r="Z32" s="116">
        <v>5</v>
      </c>
      <c r="AB32" s="121">
        <f t="shared" si="2"/>
        <v>4.9900199600798403E-3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18</v>
      </c>
      <c r="Z33" s="116">
        <v>37</v>
      </c>
      <c r="AB33" s="121">
        <f t="shared" si="2"/>
        <v>3.6926147704590816E-2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847</v>
      </c>
      <c r="Z34" s="124">
        <v>1002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562</v>
      </c>
      <c r="AB37" s="136">
        <f>Z37/Z40*100</f>
        <v>83.880597014925371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108</v>
      </c>
      <c r="AB38" s="136">
        <f>Z38/Z40*100</f>
        <v>16.119402985074625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670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17</v>
      </c>
      <c r="W45" s="116">
        <v>9</v>
      </c>
      <c r="X45" s="116">
        <v>5</v>
      </c>
      <c r="Y45" s="116">
        <v>7</v>
      </c>
      <c r="Z45" s="116">
        <v>13</v>
      </c>
    </row>
    <row r="46" spans="19:32" x14ac:dyDescent="0.25">
      <c r="S46" s="119" t="s">
        <v>39</v>
      </c>
      <c r="T46" s="119"/>
      <c r="U46" s="116"/>
      <c r="V46" s="116">
        <v>21</v>
      </c>
      <c r="W46" s="116">
        <v>25</v>
      </c>
      <c r="X46" s="116">
        <v>30</v>
      </c>
      <c r="Y46" s="116">
        <v>26</v>
      </c>
      <c r="Z46" s="116">
        <v>18</v>
      </c>
    </row>
    <row r="47" spans="19:32" x14ac:dyDescent="0.25">
      <c r="S47" s="119" t="s">
        <v>40</v>
      </c>
      <c r="T47" s="119"/>
      <c r="U47" s="116"/>
      <c r="V47" s="116">
        <v>32</v>
      </c>
      <c r="W47" s="116">
        <v>32</v>
      </c>
      <c r="X47" s="116">
        <v>39</v>
      </c>
      <c r="Y47" s="116">
        <v>35</v>
      </c>
      <c r="Z47" s="116">
        <v>50</v>
      </c>
    </row>
    <row r="48" spans="19:32" x14ac:dyDescent="0.25">
      <c r="S48" s="119" t="s">
        <v>41</v>
      </c>
      <c r="T48" s="119"/>
      <c r="U48" s="116"/>
      <c r="V48" s="116">
        <v>53</v>
      </c>
      <c r="W48" s="116">
        <v>38</v>
      </c>
      <c r="X48" s="116">
        <v>40</v>
      </c>
      <c r="Y48" s="116">
        <v>43</v>
      </c>
      <c r="Z48" s="116">
        <v>57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30</v>
      </c>
      <c r="W49" s="116">
        <v>28</v>
      </c>
      <c r="X49" s="116">
        <v>42</v>
      </c>
      <c r="Y49" s="116">
        <v>54</v>
      </c>
      <c r="Z49" s="116">
        <v>56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Franklin Harbour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33</v>
      </c>
      <c r="W50" s="116">
        <v>38</v>
      </c>
      <c r="X50" s="116">
        <v>35</v>
      </c>
      <c r="Y50" s="116">
        <v>21</v>
      </c>
      <c r="Z50" s="116">
        <v>34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36</v>
      </c>
      <c r="W51" s="116">
        <v>40</v>
      </c>
      <c r="X51" s="116">
        <v>34</v>
      </c>
      <c r="Y51" s="116">
        <v>26</v>
      </c>
      <c r="Z51" s="116">
        <v>40</v>
      </c>
    </row>
    <row r="52" spans="1:26" ht="15" customHeight="1" x14ac:dyDescent="0.25">
      <c r="S52" s="119" t="s">
        <v>45</v>
      </c>
      <c r="T52" s="119"/>
      <c r="U52" s="116"/>
      <c r="V52" s="116">
        <v>58</v>
      </c>
      <c r="W52" s="116">
        <v>57</v>
      </c>
      <c r="X52" s="116">
        <v>52</v>
      </c>
      <c r="Y52" s="116">
        <v>44</v>
      </c>
      <c r="Z52" s="116">
        <v>35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47</v>
      </c>
      <c r="W53" s="116">
        <v>51</v>
      </c>
      <c r="X53" s="116">
        <v>56</v>
      </c>
      <c r="Y53" s="116">
        <v>58</v>
      </c>
      <c r="Z53" s="116">
        <v>87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37</v>
      </c>
      <c r="W54" s="116">
        <v>40</v>
      </c>
      <c r="X54" s="116">
        <v>59</v>
      </c>
      <c r="Y54" s="116">
        <v>43</v>
      </c>
      <c r="Z54" s="116">
        <v>54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35</v>
      </c>
      <c r="W55" s="116">
        <v>35</v>
      </c>
      <c r="X55" s="116">
        <v>41</v>
      </c>
      <c r="Y55" s="116">
        <v>51</v>
      </c>
      <c r="Z55" s="116">
        <v>48</v>
      </c>
    </row>
    <row r="56" spans="1:26" ht="15" customHeight="1" x14ac:dyDescent="0.25">
      <c r="S56" s="119" t="s">
        <v>49</v>
      </c>
      <c r="T56" s="119"/>
      <c r="U56" s="116"/>
      <c r="V56" s="116">
        <v>39</v>
      </c>
      <c r="W56" s="116">
        <v>33</v>
      </c>
      <c r="X56" s="116">
        <v>41</v>
      </c>
      <c r="Y56" s="116">
        <v>26</v>
      </c>
      <c r="Z56" s="116">
        <v>41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12</v>
      </c>
      <c r="W57" s="116">
        <v>11</v>
      </c>
      <c r="X57" s="116">
        <v>9</v>
      </c>
      <c r="Y57" s="116">
        <v>15</v>
      </c>
      <c r="Z57" s="116">
        <v>18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6</v>
      </c>
      <c r="W58" s="116">
        <v>5</v>
      </c>
      <c r="X58" s="116">
        <v>8</v>
      </c>
      <c r="Y58" s="116">
        <v>3</v>
      </c>
      <c r="Z58" s="116">
        <v>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456</v>
      </c>
      <c r="W61" s="116">
        <v>446</v>
      </c>
      <c r="X61" s="116">
        <v>532</v>
      </c>
      <c r="Y61" s="116">
        <v>457</v>
      </c>
      <c r="Z61" s="116">
        <v>543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</v>
      </c>
      <c r="W64" s="116">
        <v>7</v>
      </c>
      <c r="X64" s="116">
        <v>3</v>
      </c>
      <c r="Y64" s="116">
        <v>7</v>
      </c>
      <c r="Z64" s="116">
        <v>12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Franklin Harbour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12</v>
      </c>
      <c r="W65" s="116">
        <v>27</v>
      </c>
      <c r="X65" s="116">
        <v>21</v>
      </c>
      <c r="Y65" s="116">
        <v>25</v>
      </c>
      <c r="Z65" s="116">
        <v>20</v>
      </c>
    </row>
    <row r="66" spans="1:26" x14ac:dyDescent="0.25">
      <c r="S66" s="119" t="s">
        <v>40</v>
      </c>
      <c r="T66" s="119"/>
      <c r="U66" s="116"/>
      <c r="V66" s="116">
        <v>28</v>
      </c>
      <c r="W66" s="116">
        <v>26</v>
      </c>
      <c r="X66" s="116">
        <v>19</v>
      </c>
      <c r="Y66" s="116">
        <v>23</v>
      </c>
      <c r="Z66" s="116">
        <v>42</v>
      </c>
    </row>
    <row r="67" spans="1:26" x14ac:dyDescent="0.25">
      <c r="S67" s="119" t="s">
        <v>41</v>
      </c>
      <c r="T67" s="119"/>
      <c r="U67" s="116"/>
      <c r="V67" s="116">
        <v>28</v>
      </c>
      <c r="W67" s="116">
        <v>29</v>
      </c>
      <c r="X67" s="116">
        <v>45</v>
      </c>
      <c r="Y67" s="116">
        <v>35</v>
      </c>
      <c r="Z67" s="116">
        <v>33</v>
      </c>
    </row>
    <row r="68" spans="1:26" x14ac:dyDescent="0.25">
      <c r="S68" s="119" t="s">
        <v>42</v>
      </c>
      <c r="T68" s="119"/>
      <c r="U68" s="116"/>
      <c r="V68" s="116">
        <v>18</v>
      </c>
      <c r="W68" s="116">
        <v>30</v>
      </c>
      <c r="X68" s="116">
        <v>30</v>
      </c>
      <c r="Y68" s="116">
        <v>31</v>
      </c>
      <c r="Z68" s="116">
        <v>45</v>
      </c>
    </row>
    <row r="69" spans="1:26" x14ac:dyDescent="0.25">
      <c r="S69" s="119" t="s">
        <v>43</v>
      </c>
      <c r="T69" s="119"/>
      <c r="U69" s="116"/>
      <c r="V69" s="116">
        <v>27</v>
      </c>
      <c r="W69" s="116">
        <v>31</v>
      </c>
      <c r="X69" s="116">
        <v>34</v>
      </c>
      <c r="Y69" s="116">
        <v>37</v>
      </c>
      <c r="Z69" s="116">
        <v>38</v>
      </c>
    </row>
    <row r="70" spans="1:26" x14ac:dyDescent="0.25">
      <c r="S70" s="119" t="s">
        <v>44</v>
      </c>
      <c r="T70" s="119"/>
      <c r="U70" s="116"/>
      <c r="V70" s="116">
        <v>25</v>
      </c>
      <c r="W70" s="116">
        <v>26</v>
      </c>
      <c r="X70" s="116">
        <v>35</v>
      </c>
      <c r="Y70" s="116">
        <v>35</v>
      </c>
      <c r="Z70" s="116">
        <v>41</v>
      </c>
    </row>
    <row r="71" spans="1:26" x14ac:dyDescent="0.25">
      <c r="S71" s="119" t="s">
        <v>45</v>
      </c>
      <c r="T71" s="119"/>
      <c r="U71" s="116"/>
      <c r="V71" s="116">
        <v>33</v>
      </c>
      <c r="W71" s="116">
        <v>55</v>
      </c>
      <c r="X71" s="116">
        <v>51</v>
      </c>
      <c r="Y71" s="116">
        <v>39</v>
      </c>
      <c r="Z71" s="116">
        <v>36</v>
      </c>
    </row>
    <row r="72" spans="1:26" x14ac:dyDescent="0.25">
      <c r="S72" s="119" t="s">
        <v>46</v>
      </c>
      <c r="T72" s="119"/>
      <c r="U72" s="116"/>
      <c r="V72" s="116">
        <v>34</v>
      </c>
      <c r="W72" s="116">
        <v>36</v>
      </c>
      <c r="X72" s="116">
        <v>46</v>
      </c>
      <c r="Y72" s="116">
        <v>51</v>
      </c>
      <c r="Z72" s="116">
        <v>55</v>
      </c>
    </row>
    <row r="73" spans="1:26" x14ac:dyDescent="0.25">
      <c r="S73" s="119" t="s">
        <v>47</v>
      </c>
      <c r="T73" s="119"/>
      <c r="U73" s="116"/>
      <c r="V73" s="116">
        <v>37</v>
      </c>
      <c r="W73" s="116">
        <v>34</v>
      </c>
      <c r="X73" s="116">
        <v>40</v>
      </c>
      <c r="Y73" s="116">
        <v>43</v>
      </c>
      <c r="Z73" s="116">
        <v>45</v>
      </c>
    </row>
    <row r="74" spans="1:26" x14ac:dyDescent="0.25">
      <c r="S74" s="119" t="s">
        <v>48</v>
      </c>
      <c r="T74" s="119"/>
      <c r="U74" s="116"/>
      <c r="V74" s="116">
        <v>27</v>
      </c>
      <c r="W74" s="116">
        <v>34</v>
      </c>
      <c r="X74" s="116">
        <v>41</v>
      </c>
      <c r="Y74" s="116">
        <v>38</v>
      </c>
      <c r="Z74" s="116">
        <v>47</v>
      </c>
    </row>
    <row r="75" spans="1:26" x14ac:dyDescent="0.25">
      <c r="S75" s="119" t="s">
        <v>49</v>
      </c>
      <c r="T75" s="119"/>
      <c r="U75" s="116"/>
      <c r="V75" s="116">
        <v>13</v>
      </c>
      <c r="W75" s="116">
        <v>11</v>
      </c>
      <c r="X75" s="116">
        <v>21</v>
      </c>
      <c r="Y75" s="116">
        <v>17</v>
      </c>
      <c r="Z75" s="116">
        <v>25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9</v>
      </c>
      <c r="X76" s="116">
        <v>10</v>
      </c>
      <c r="Y76" s="116">
        <v>3</v>
      </c>
      <c r="Z76" s="116">
        <v>6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5</v>
      </c>
      <c r="Z77" s="116">
        <v>6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1</v>
      </c>
      <c r="Y79" s="116">
        <v>0</v>
      </c>
      <c r="Z79" s="116">
        <v>6</v>
      </c>
    </row>
    <row r="80" spans="1:26" x14ac:dyDescent="0.25">
      <c r="S80" s="122" t="s">
        <v>54</v>
      </c>
      <c r="T80" s="122"/>
      <c r="U80" s="116"/>
      <c r="V80" s="116">
        <v>289</v>
      </c>
      <c r="W80" s="116">
        <v>352</v>
      </c>
      <c r="X80" s="116">
        <v>408</v>
      </c>
      <c r="Y80" s="116">
        <v>386</v>
      </c>
      <c r="Z80" s="116">
        <v>458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Franklin Harbour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26</v>
      </c>
      <c r="W83" s="116">
        <v>33</v>
      </c>
      <c r="X83" s="116">
        <v>42</v>
      </c>
      <c r="Y83" s="116">
        <v>45</v>
      </c>
      <c r="Z83" s="116">
        <v>43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15</v>
      </c>
      <c r="W84" s="116">
        <v>13</v>
      </c>
      <c r="X84" s="116">
        <v>15</v>
      </c>
      <c r="Y84" s="116">
        <v>8</v>
      </c>
      <c r="Z84" s="116">
        <v>14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56</v>
      </c>
      <c r="W85" s="116">
        <v>53</v>
      </c>
      <c r="X85" s="116">
        <v>50</v>
      </c>
      <c r="Y85" s="116">
        <v>40</v>
      </c>
      <c r="Z85" s="116">
        <v>45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1,006</v>
      </c>
      <c r="D86" s="98">
        <f t="shared" ref="D86:D91" si="4">AD4</f>
        <v>0.18492343934040045</v>
      </c>
      <c r="E86" s="99">
        <f t="shared" ref="E86:E91" si="5">AD4</f>
        <v>0.18492343934040045</v>
      </c>
      <c r="F86" s="98">
        <f t="shared" ref="F86:F91" si="6">AF4</f>
        <v>0.34852546916890081</v>
      </c>
      <c r="G86" s="99">
        <f t="shared" ref="G86:G91" si="7">AF4</f>
        <v>0.34852546916890081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4</v>
      </c>
      <c r="W86" s="116">
        <v>9</v>
      </c>
      <c r="X86" s="116">
        <v>9</v>
      </c>
      <c r="Y86" s="116">
        <v>4</v>
      </c>
      <c r="Z86" s="116">
        <v>12</v>
      </c>
    </row>
    <row r="87" spans="1:30" ht="15" customHeight="1" x14ac:dyDescent="0.25">
      <c r="A87" s="100" t="s">
        <v>4</v>
      </c>
      <c r="B87" s="51"/>
      <c r="C87" s="101" t="str">
        <f t="shared" si="3"/>
        <v>548</v>
      </c>
      <c r="D87" s="98">
        <f t="shared" si="4"/>
        <v>0.20175438596491224</v>
      </c>
      <c r="E87" s="99">
        <f t="shared" si="5"/>
        <v>0.20175438596491224</v>
      </c>
      <c r="F87" s="98">
        <f t="shared" si="6"/>
        <v>0.20175438596491224</v>
      </c>
      <c r="G87" s="99">
        <f t="shared" si="7"/>
        <v>0.20175438596491224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4</v>
      </c>
      <c r="W87" s="116">
        <v>0</v>
      </c>
      <c r="X87" s="116">
        <v>2</v>
      </c>
      <c r="Y87" s="116">
        <v>4</v>
      </c>
      <c r="Z87" s="116">
        <v>3</v>
      </c>
    </row>
    <row r="88" spans="1:30" ht="15" customHeight="1" x14ac:dyDescent="0.25">
      <c r="A88" s="100" t="s">
        <v>5</v>
      </c>
      <c r="B88" s="51"/>
      <c r="C88" s="101" t="str">
        <f t="shared" si="3"/>
        <v>461</v>
      </c>
      <c r="D88" s="98">
        <f t="shared" si="4"/>
        <v>0.18205128205128207</v>
      </c>
      <c r="E88" s="99">
        <f t="shared" si="5"/>
        <v>0.18205128205128207</v>
      </c>
      <c r="F88" s="98">
        <f t="shared" si="6"/>
        <v>0.60627177700348422</v>
      </c>
      <c r="G88" s="99">
        <f t="shared" si="7"/>
        <v>0.60627177700348422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4</v>
      </c>
      <c r="W88" s="116">
        <v>10</v>
      </c>
      <c r="X88" s="116">
        <v>11</v>
      </c>
      <c r="Y88" s="116">
        <v>8</v>
      </c>
      <c r="Z88" s="116">
        <v>8</v>
      </c>
    </row>
    <row r="89" spans="1:30" ht="15" customHeight="1" x14ac:dyDescent="0.25">
      <c r="A89" s="51" t="s">
        <v>6</v>
      </c>
      <c r="B89" s="51"/>
      <c r="C89" s="101" t="str">
        <f t="shared" si="3"/>
        <v>672</v>
      </c>
      <c r="D89" s="98">
        <f t="shared" si="4"/>
        <v>0.16666666666666674</v>
      </c>
      <c r="E89" s="99">
        <f t="shared" si="5"/>
        <v>0.16666666666666674</v>
      </c>
      <c r="F89" s="98">
        <f t="shared" si="6"/>
        <v>0.27272727272727271</v>
      </c>
      <c r="G89" s="99">
        <f t="shared" si="7"/>
        <v>0.27272727272727271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54</v>
      </c>
      <c r="W89" s="116">
        <v>53</v>
      </c>
      <c r="X89" s="116">
        <v>60</v>
      </c>
      <c r="Y89" s="116">
        <v>57</v>
      </c>
      <c r="Z89" s="116">
        <v>53</v>
      </c>
    </row>
    <row r="90" spans="1:30" ht="15" customHeight="1" x14ac:dyDescent="0.25">
      <c r="A90" s="51" t="s">
        <v>100</v>
      </c>
      <c r="B90" s="51"/>
      <c r="C90" s="101" t="str">
        <f t="shared" si="3"/>
        <v>$36,666</v>
      </c>
      <c r="D90" s="98">
        <f t="shared" si="4"/>
        <v>-9.6128107423186782E-3</v>
      </c>
      <c r="E90" s="99">
        <f t="shared" si="5"/>
        <v>-9.6128107423186782E-3</v>
      </c>
      <c r="F90" s="98">
        <f t="shared" si="6"/>
        <v>6.2000000000000055E-2</v>
      </c>
      <c r="G90" s="99">
        <f t="shared" si="7"/>
        <v>6.2000000000000055E-2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50</v>
      </c>
      <c r="W90" s="116">
        <v>45</v>
      </c>
      <c r="X90" s="116">
        <v>57</v>
      </c>
      <c r="Y90" s="116">
        <v>58</v>
      </c>
      <c r="Z90" s="116">
        <v>66</v>
      </c>
    </row>
    <row r="91" spans="1:30" ht="15" customHeight="1" x14ac:dyDescent="0.25">
      <c r="A91" s="51" t="s">
        <v>7</v>
      </c>
      <c r="B91" s="51"/>
      <c r="C91" s="101" t="str">
        <f t="shared" si="3"/>
        <v>$31.6 mil</v>
      </c>
      <c r="D91" s="98">
        <f t="shared" si="4"/>
        <v>9.9538006504003906E-2</v>
      </c>
      <c r="E91" s="99">
        <f t="shared" si="5"/>
        <v>9.9538006504003906E-2</v>
      </c>
      <c r="F91" s="98">
        <f t="shared" si="6"/>
        <v>0.15401645856129997</v>
      </c>
      <c r="G91" s="99">
        <f t="shared" si="7"/>
        <v>0.15401645856129997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307</v>
      </c>
      <c r="W91" s="116">
        <v>299</v>
      </c>
      <c r="X91" s="116">
        <v>364</v>
      </c>
      <c r="Y91" s="116">
        <v>306</v>
      </c>
      <c r="Z91" s="116">
        <v>363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23</v>
      </c>
      <c r="W93" s="116">
        <v>24</v>
      </c>
      <c r="X93" s="116">
        <v>19</v>
      </c>
      <c r="Y93" s="116">
        <v>20</v>
      </c>
      <c r="Z93" s="116">
        <v>22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37</v>
      </c>
      <c r="W94" s="116">
        <v>36</v>
      </c>
      <c r="X94" s="116">
        <v>49</v>
      </c>
      <c r="Y94" s="116">
        <v>43</v>
      </c>
      <c r="Z94" s="116">
        <v>53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7</v>
      </c>
      <c r="W95" s="116">
        <v>4</v>
      </c>
      <c r="X95" s="116">
        <v>7</v>
      </c>
      <c r="Y95" s="116">
        <v>6</v>
      </c>
      <c r="Z95" s="116">
        <v>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29</v>
      </c>
      <c r="W96" s="116">
        <v>40</v>
      </c>
      <c r="X96" s="116">
        <v>44</v>
      </c>
      <c r="Y96" s="116">
        <v>54</v>
      </c>
      <c r="Z96" s="116">
        <v>55</v>
      </c>
    </row>
    <row r="97" spans="1:32" ht="15" customHeight="1" x14ac:dyDescent="0.25">
      <c r="S97" s="119" t="s">
        <v>191</v>
      </c>
      <c r="T97" s="119"/>
      <c r="U97" s="116"/>
      <c r="V97" s="116">
        <v>25</v>
      </c>
      <c r="W97" s="116">
        <v>34</v>
      </c>
      <c r="X97" s="116">
        <v>40</v>
      </c>
      <c r="Y97" s="116">
        <v>34</v>
      </c>
      <c r="Z97" s="116">
        <v>39</v>
      </c>
    </row>
    <row r="98" spans="1:32" ht="15" customHeight="1" x14ac:dyDescent="0.25">
      <c r="S98" s="119" t="s">
        <v>192</v>
      </c>
      <c r="T98" s="119"/>
      <c r="U98" s="116"/>
      <c r="V98" s="116">
        <v>26</v>
      </c>
      <c r="W98" s="116">
        <v>22</v>
      </c>
      <c r="X98" s="116">
        <v>25</v>
      </c>
      <c r="Y98" s="116">
        <v>22</v>
      </c>
      <c r="Z98" s="116">
        <v>30</v>
      </c>
    </row>
    <row r="99" spans="1:32" ht="15" customHeight="1" x14ac:dyDescent="0.25">
      <c r="S99" s="119" t="s">
        <v>193</v>
      </c>
      <c r="T99" s="119"/>
      <c r="U99" s="116"/>
      <c r="V99" s="116">
        <v>4</v>
      </c>
      <c r="W99" s="116">
        <v>7</v>
      </c>
      <c r="X99" s="116">
        <v>7</v>
      </c>
      <c r="Y99" s="116">
        <v>5</v>
      </c>
      <c r="Z99" s="116">
        <v>9</v>
      </c>
    </row>
    <row r="100" spans="1:32" ht="15" customHeight="1" x14ac:dyDescent="0.25">
      <c r="S100" s="119" t="s">
        <v>59</v>
      </c>
      <c r="T100" s="119"/>
      <c r="U100" s="116"/>
      <c r="V100" s="116">
        <v>12</v>
      </c>
      <c r="W100" s="116">
        <v>16</v>
      </c>
      <c r="X100" s="116">
        <v>14</v>
      </c>
      <c r="Y100" s="116">
        <v>20</v>
      </c>
      <c r="Z100" s="116">
        <v>22</v>
      </c>
    </row>
    <row r="101" spans="1:32" x14ac:dyDescent="0.25">
      <c r="A101" s="20"/>
      <c r="S101" s="122" t="s">
        <v>54</v>
      </c>
      <c r="T101" s="122"/>
      <c r="U101" s="116"/>
      <c r="V101" s="116">
        <v>218</v>
      </c>
      <c r="W101" s="116">
        <v>241</v>
      </c>
      <c r="X101" s="116">
        <v>285</v>
      </c>
      <c r="Y101" s="116">
        <v>265</v>
      </c>
      <c r="Z101" s="116">
        <v>308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487</v>
      </c>
      <c r="W104" s="116">
        <v>495</v>
      </c>
      <c r="X104" s="116">
        <v>531</v>
      </c>
      <c r="Y104" s="116">
        <v>519</v>
      </c>
      <c r="Z104" s="116">
        <v>608</v>
      </c>
      <c r="AB104" s="113" t="str">
        <f>TEXT(Z104,"###,###")</f>
        <v>608</v>
      </c>
      <c r="AD104" s="134">
        <f>Z104/($Z$4)*100</f>
        <v>60.437375745526836</v>
      </c>
      <c r="AF104" s="113"/>
    </row>
    <row r="105" spans="1:32" x14ac:dyDescent="0.25">
      <c r="S105" s="119" t="s">
        <v>18</v>
      </c>
      <c r="T105" s="119"/>
      <c r="U105" s="116"/>
      <c r="V105" s="116">
        <v>107</v>
      </c>
      <c r="W105" s="116">
        <v>140</v>
      </c>
      <c r="X105" s="116">
        <v>155</v>
      </c>
      <c r="Y105" s="116">
        <v>161</v>
      </c>
      <c r="Z105" s="116">
        <v>179</v>
      </c>
      <c r="AB105" s="113" t="str">
        <f>TEXT(Z105,"###,###")</f>
        <v>179</v>
      </c>
      <c r="AD105" s="134">
        <f>Z105/($Z$4)*100</f>
        <v>17.793240556660038</v>
      </c>
      <c r="AF105" s="113"/>
    </row>
    <row r="106" spans="1:32" x14ac:dyDescent="0.25">
      <c r="S106" s="122" t="s">
        <v>54</v>
      </c>
      <c r="T106" s="122"/>
      <c r="U106" s="124"/>
      <c r="V106" s="124">
        <v>594</v>
      </c>
      <c r="W106" s="124">
        <v>635</v>
      </c>
      <c r="X106" s="124">
        <v>686</v>
      </c>
      <c r="Y106" s="124">
        <v>680</v>
      </c>
      <c r="Z106" s="124">
        <v>787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138</v>
      </c>
      <c r="W108" s="116">
        <v>148</v>
      </c>
      <c r="X108" s="116">
        <v>170</v>
      </c>
      <c r="Y108" s="116">
        <v>152</v>
      </c>
      <c r="Z108" s="116">
        <v>189</v>
      </c>
      <c r="AB108" s="113" t="str">
        <f>TEXT(Z108,"###,###")</f>
        <v>189</v>
      </c>
      <c r="AD108" s="134">
        <f>Z108/($Z$4)*100</f>
        <v>18.78727634194831</v>
      </c>
      <c r="AF108" s="113"/>
    </row>
    <row r="109" spans="1:32" x14ac:dyDescent="0.25">
      <c r="S109" s="119" t="s">
        <v>21</v>
      </c>
      <c r="T109" s="119"/>
      <c r="U109" s="116"/>
      <c r="V109" s="116">
        <v>206</v>
      </c>
      <c r="W109" s="116">
        <v>191</v>
      </c>
      <c r="X109" s="116">
        <v>193</v>
      </c>
      <c r="Y109" s="116">
        <v>185</v>
      </c>
      <c r="Z109" s="116">
        <v>196</v>
      </c>
      <c r="AB109" s="113" t="str">
        <f>TEXT(Z109,"###,###")</f>
        <v>196</v>
      </c>
      <c r="AD109" s="134">
        <f>Z109/($Z$4)*100</f>
        <v>19.483101391650099</v>
      </c>
      <c r="AF109" s="113"/>
    </row>
    <row r="110" spans="1:32" x14ac:dyDescent="0.25">
      <c r="S110" s="119" t="s">
        <v>22</v>
      </c>
      <c r="T110" s="119"/>
      <c r="U110" s="116"/>
      <c r="V110" s="116">
        <v>49</v>
      </c>
      <c r="W110" s="116">
        <v>73</v>
      </c>
      <c r="X110" s="116">
        <v>89</v>
      </c>
      <c r="Y110" s="116">
        <v>107</v>
      </c>
      <c r="Z110" s="116">
        <v>136</v>
      </c>
      <c r="AB110" s="113" t="str">
        <f>TEXT(Z110,"###,###")</f>
        <v>136</v>
      </c>
      <c r="AD110" s="134">
        <f>Z110/($Z$4)*100</f>
        <v>13.518886679920477</v>
      </c>
      <c r="AF110" s="113"/>
    </row>
    <row r="111" spans="1:32" x14ac:dyDescent="0.25">
      <c r="S111" s="119" t="s">
        <v>23</v>
      </c>
      <c r="T111" s="119"/>
      <c r="U111" s="116"/>
      <c r="V111" s="116">
        <v>202</v>
      </c>
      <c r="W111" s="116">
        <v>223</v>
      </c>
      <c r="X111" s="116">
        <v>240</v>
      </c>
      <c r="Y111" s="116">
        <v>238</v>
      </c>
      <c r="Z111" s="116">
        <v>265</v>
      </c>
      <c r="AB111" s="113" t="str">
        <f>TEXT(Z111,"###,###")</f>
        <v>265</v>
      </c>
      <c r="AD111" s="134">
        <f>Z111/($Z$4)*100</f>
        <v>26.341948310139163</v>
      </c>
      <c r="AF111" s="113"/>
    </row>
    <row r="112" spans="1:32" x14ac:dyDescent="0.25">
      <c r="S112" s="122" t="s">
        <v>54</v>
      </c>
      <c r="T112" s="122"/>
      <c r="U112" s="116"/>
      <c r="V112" s="116">
        <v>746</v>
      </c>
      <c r="W112" s="116">
        <v>798</v>
      </c>
      <c r="X112" s="116">
        <v>944</v>
      </c>
      <c r="Y112" s="116">
        <v>846</v>
      </c>
      <c r="Z112" s="116">
        <v>1000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44.9</v>
      </c>
      <c r="W118" s="135">
        <v>44.61</v>
      </c>
      <c r="X118" s="135">
        <v>45.98</v>
      </c>
      <c r="Y118" s="135">
        <v>44.51</v>
      </c>
      <c r="Z118" s="135">
        <v>46.28</v>
      </c>
      <c r="AB118" s="113" t="str">
        <f>TEXT(Z118,"##.0")</f>
        <v>46.3</v>
      </c>
    </row>
    <row r="120" spans="19:32" x14ac:dyDescent="0.25">
      <c r="S120" s="105" t="s">
        <v>102</v>
      </c>
      <c r="T120" s="116"/>
      <c r="U120" s="116"/>
      <c r="V120" s="116">
        <v>384</v>
      </c>
      <c r="W120" s="116">
        <v>382</v>
      </c>
      <c r="X120" s="116">
        <v>418</v>
      </c>
      <c r="Y120" s="116">
        <v>410</v>
      </c>
      <c r="Z120" s="116">
        <v>440</v>
      </c>
      <c r="AB120" s="113" t="str">
        <f>TEXT(Z120,"###,###")</f>
        <v>440</v>
      </c>
    </row>
    <row r="121" spans="19:32" x14ac:dyDescent="0.25">
      <c r="S121" s="105" t="s">
        <v>103</v>
      </c>
      <c r="T121" s="116"/>
      <c r="U121" s="116"/>
      <c r="V121" s="116">
        <v>93</v>
      </c>
      <c r="W121" s="116">
        <v>91</v>
      </c>
      <c r="X121" s="116">
        <v>131</v>
      </c>
      <c r="Y121" s="116">
        <v>86</v>
      </c>
      <c r="Z121" s="116">
        <v>130</v>
      </c>
      <c r="AB121" s="113" t="str">
        <f>TEXT(Z121,"###,###")</f>
        <v>130</v>
      </c>
    </row>
    <row r="122" spans="19:32" x14ac:dyDescent="0.25">
      <c r="S122" s="105" t="s">
        <v>104</v>
      </c>
      <c r="T122" s="116"/>
      <c r="U122" s="116"/>
      <c r="V122" s="116">
        <v>56</v>
      </c>
      <c r="W122" s="116">
        <v>67</v>
      </c>
      <c r="X122" s="116">
        <v>93</v>
      </c>
      <c r="Y122" s="116">
        <v>81</v>
      </c>
      <c r="Z122" s="116">
        <v>96</v>
      </c>
      <c r="AB122" s="113" t="str">
        <f>TEXT(Z122,"###,###")</f>
        <v>96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440</v>
      </c>
      <c r="W124" s="116">
        <v>449</v>
      </c>
      <c r="X124" s="116">
        <v>511</v>
      </c>
      <c r="Y124" s="116">
        <v>491</v>
      </c>
      <c r="Z124" s="116">
        <v>536</v>
      </c>
      <c r="AB124" s="113" t="str">
        <f>TEXT(Z124,"###,###")</f>
        <v>536</v>
      </c>
      <c r="AD124" s="131">
        <f>Z124/$Z$7*100</f>
        <v>79.761904761904773</v>
      </c>
    </row>
    <row r="125" spans="19:32" x14ac:dyDescent="0.25">
      <c r="S125" s="105" t="s">
        <v>106</v>
      </c>
      <c r="T125" s="116"/>
      <c r="U125" s="116"/>
      <c r="V125" s="116">
        <v>149</v>
      </c>
      <c r="W125" s="116">
        <v>158</v>
      </c>
      <c r="X125" s="116">
        <v>224</v>
      </c>
      <c r="Y125" s="116">
        <v>167</v>
      </c>
      <c r="Z125" s="116">
        <v>226</v>
      </c>
      <c r="AB125" s="113" t="str">
        <f>TEXT(Z125,"###,###")</f>
        <v>226</v>
      </c>
      <c r="AD125" s="131">
        <f>Z125/$Z$7*100</f>
        <v>33.630952380952387</v>
      </c>
    </row>
    <row r="127" spans="19:32" x14ac:dyDescent="0.25">
      <c r="S127" s="105" t="s">
        <v>107</v>
      </c>
      <c r="T127" s="116"/>
      <c r="U127" s="116"/>
      <c r="V127" s="116">
        <v>311</v>
      </c>
      <c r="W127" s="116">
        <v>299</v>
      </c>
      <c r="X127" s="116">
        <v>358</v>
      </c>
      <c r="Y127" s="116">
        <v>307</v>
      </c>
      <c r="Z127" s="116">
        <v>362</v>
      </c>
      <c r="AB127" s="113" t="str">
        <f>TEXT(Z127,"###,###")</f>
        <v>362</v>
      </c>
      <c r="AD127" s="131">
        <f>Z127/$Z$7*100</f>
        <v>53.869047619047613</v>
      </c>
    </row>
    <row r="128" spans="19:32" x14ac:dyDescent="0.25">
      <c r="S128" s="105" t="s">
        <v>108</v>
      </c>
      <c r="T128" s="116"/>
      <c r="U128" s="116"/>
      <c r="V128" s="116">
        <v>219</v>
      </c>
      <c r="W128" s="116">
        <v>241</v>
      </c>
      <c r="X128" s="116">
        <v>286</v>
      </c>
      <c r="Y128" s="116">
        <v>267</v>
      </c>
      <c r="Z128" s="116">
        <v>305</v>
      </c>
      <c r="AB128" s="113" t="str">
        <f>TEXT(Z128,"###,###")</f>
        <v>305</v>
      </c>
      <c r="AD128" s="131">
        <f>Z128/$Z$7*100</f>
        <v>45.386904761904759</v>
      </c>
    </row>
    <row r="130" spans="19:20" x14ac:dyDescent="0.25">
      <c r="S130" s="105" t="s">
        <v>267</v>
      </c>
      <c r="T130" s="131">
        <v>65.476190476190482</v>
      </c>
    </row>
    <row r="131" spans="19:20" x14ac:dyDescent="0.25">
      <c r="S131" s="105" t="s">
        <v>268</v>
      </c>
      <c r="T131" s="131">
        <v>19.345238095238095</v>
      </c>
    </row>
    <row r="132" spans="19:20" x14ac:dyDescent="0.25">
      <c r="S132" s="105" t="s">
        <v>269</v>
      </c>
      <c r="T132" s="131">
        <v>14.285714285714285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EB7E7F-E13F-41FF-9856-C46D693C74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66BE10-936F-4261-AA57-C0B47DE4AC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0AB713-8D2E-48C2-885D-999C73F5A5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6C2B94-C678-4905-896D-08E44C7AB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2BD0-E0C5-4CBA-B866-75FB8DF18902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130</v>
      </c>
      <c r="T1" s="103"/>
      <c r="U1" s="103"/>
      <c r="V1" s="103"/>
      <c r="W1" s="103"/>
      <c r="X1" s="103"/>
      <c r="Y1" s="104" t="s">
        <v>131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130</v>
      </c>
      <c r="Y3" s="109" t="s">
        <v>131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10.20 Gawler,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15283</v>
      </c>
      <c r="W4" s="112">
        <v>16240</v>
      </c>
      <c r="X4" s="112">
        <v>16877</v>
      </c>
      <c r="Y4" s="112">
        <v>17197</v>
      </c>
      <c r="Z4" s="112">
        <v>17425</v>
      </c>
      <c r="AB4" s="113" t="str">
        <f>TEXT(Z4,"###,###")</f>
        <v>17,425</v>
      </c>
      <c r="AD4" s="114">
        <f>Z4/Y4-1</f>
        <v>1.3258126417398319E-2</v>
      </c>
      <c r="AF4" s="114">
        <f>Z4/V4-1</f>
        <v>0.14015572858731917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7698</v>
      </c>
      <c r="W5" s="112">
        <v>8270</v>
      </c>
      <c r="X5" s="112">
        <v>8600</v>
      </c>
      <c r="Y5" s="112">
        <v>8636</v>
      </c>
      <c r="Z5" s="112">
        <v>8833</v>
      </c>
      <c r="AB5" s="113" t="str">
        <f>TEXT(Z5,"###,###")</f>
        <v>8,833</v>
      </c>
      <c r="AD5" s="114">
        <f t="shared" ref="AD5:AD9" si="0">Z5/Y5-1</f>
        <v>2.2811486799444225E-2</v>
      </c>
      <c r="AF5" s="114">
        <f t="shared" ref="AF5:AF9" si="1">Z5/V5-1</f>
        <v>0.14744089373863334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7586</v>
      </c>
      <c r="W6" s="112">
        <v>7970</v>
      </c>
      <c r="X6" s="112">
        <v>8276</v>
      </c>
      <c r="Y6" s="112">
        <v>8566</v>
      </c>
      <c r="Z6" s="112">
        <v>8590</v>
      </c>
      <c r="AB6" s="113" t="str">
        <f>TEXT(Z6,"###,###")</f>
        <v>8,590</v>
      </c>
      <c r="AD6" s="114">
        <f t="shared" si="0"/>
        <v>2.8017744571562364E-3</v>
      </c>
      <c r="AF6" s="114">
        <f t="shared" si="1"/>
        <v>0.13234906406538349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11475</v>
      </c>
      <c r="W7" s="112">
        <v>11952</v>
      </c>
      <c r="X7" s="112">
        <v>12422</v>
      </c>
      <c r="Y7" s="112">
        <v>12620</v>
      </c>
      <c r="Z7" s="112">
        <v>12918</v>
      </c>
      <c r="AB7" s="113" t="str">
        <f>TEXT(Z7,"###,###")</f>
        <v>12,918</v>
      </c>
      <c r="AD7" s="114">
        <f t="shared" si="0"/>
        <v>2.3613312202852565E-2</v>
      </c>
      <c r="AF7" s="114">
        <f t="shared" si="1"/>
        <v>0.12575163398692801</v>
      </c>
    </row>
    <row r="8" spans="1:32" ht="17.25" customHeight="1" x14ac:dyDescent="0.25">
      <c r="A8" s="66" t="s">
        <v>13</v>
      </c>
      <c r="B8" s="67"/>
      <c r="C8" s="31"/>
      <c r="D8" s="68" t="str">
        <f>AB4</f>
        <v>17,425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12,918</v>
      </c>
      <c r="P8" s="69"/>
      <c r="S8" s="111" t="s">
        <v>86</v>
      </c>
      <c r="T8" s="112"/>
      <c r="U8" s="112"/>
      <c r="V8" s="112">
        <v>43225.01</v>
      </c>
      <c r="W8" s="112">
        <v>43851</v>
      </c>
      <c r="X8" s="112">
        <v>45130.77</v>
      </c>
      <c r="Y8" s="112">
        <v>46134.48</v>
      </c>
      <c r="Z8" s="112">
        <v>46552.46</v>
      </c>
      <c r="AB8" s="113" t="str">
        <f>TEXT(Z8,"$###,###")</f>
        <v>$46,552</v>
      </c>
      <c r="AD8" s="114">
        <f t="shared" si="0"/>
        <v>9.0600349239873257E-3</v>
      </c>
      <c r="AF8" s="114">
        <f t="shared" si="1"/>
        <v>7.6979739275942149E-2</v>
      </c>
    </row>
    <row r="9" spans="1:32" x14ac:dyDescent="0.25">
      <c r="A9" s="32" t="s">
        <v>15</v>
      </c>
      <c r="B9" s="73"/>
      <c r="C9" s="74"/>
      <c r="D9" s="75">
        <f>AD104</f>
        <v>77.210903873744613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51.168911596222323</v>
      </c>
      <c r="P9" s="76" t="s">
        <v>87</v>
      </c>
      <c r="S9" s="111" t="s">
        <v>7</v>
      </c>
      <c r="T9" s="112"/>
      <c r="U9" s="112"/>
      <c r="V9" s="112">
        <v>584288029</v>
      </c>
      <c r="W9" s="112">
        <v>621533970</v>
      </c>
      <c r="X9" s="112">
        <v>667692515</v>
      </c>
      <c r="Y9" s="112">
        <v>690584240</v>
      </c>
      <c r="Z9" s="112">
        <v>724293814</v>
      </c>
      <c r="AB9" s="113" t="str">
        <f>TEXT(Z9/1000000,"$#,###.0")&amp;" mil"</f>
        <v>$724.3 mil</v>
      </c>
      <c r="AD9" s="114">
        <f t="shared" si="0"/>
        <v>4.8813123797901925E-2</v>
      </c>
      <c r="AF9" s="114">
        <f t="shared" si="1"/>
        <v>0.23961775366101157</v>
      </c>
    </row>
    <row r="10" spans="1:32" x14ac:dyDescent="0.25">
      <c r="A10" s="32" t="s">
        <v>18</v>
      </c>
      <c r="B10" s="73"/>
      <c r="C10" s="74"/>
      <c r="D10" s="75">
        <f>AD105</f>
        <v>16.987087517934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48.846570676575325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88.341848583372041</v>
      </c>
      <c r="P11" s="76" t="s">
        <v>87</v>
      </c>
      <c r="S11" s="111" t="s">
        <v>30</v>
      </c>
      <c r="T11" s="116"/>
      <c r="U11" s="116"/>
      <c r="V11" s="116">
        <v>13906</v>
      </c>
      <c r="W11" s="116">
        <v>14829</v>
      </c>
      <c r="X11" s="116">
        <v>15401</v>
      </c>
      <c r="Y11" s="116">
        <v>15719</v>
      </c>
      <c r="Z11" s="116">
        <v>15916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6.4638488930174942</v>
      </c>
      <c r="P12" s="76" t="s">
        <v>87</v>
      </c>
      <c r="S12" s="111" t="s">
        <v>31</v>
      </c>
      <c r="T12" s="116"/>
      <c r="U12" s="116"/>
      <c r="V12" s="116">
        <v>1380</v>
      </c>
      <c r="W12" s="116">
        <v>1411</v>
      </c>
      <c r="X12" s="116">
        <v>1475</v>
      </c>
      <c r="Y12" s="116">
        <v>1480</v>
      </c>
      <c r="Z12" s="116">
        <v>1505</v>
      </c>
    </row>
    <row r="13" spans="1:32" ht="15" customHeight="1" x14ac:dyDescent="0.25">
      <c r="A13" s="32" t="s">
        <v>20</v>
      </c>
      <c r="B13" s="74"/>
      <c r="C13" s="74"/>
      <c r="D13" s="75">
        <f>AD108</f>
        <v>11.919655667144907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5.2020436600092896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12.573888091822095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22.536585365853661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15.10952860128493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305</v>
      </c>
      <c r="Z15" s="116">
        <v>323</v>
      </c>
      <c r="AB15" s="121">
        <f t="shared" ref="AB15:AB34" si="2">IF(Z15="np",0,Z15/$Z$34)</f>
        <v>1.8538713195201745E-2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46.926829268292678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84.890471398715079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123</v>
      </c>
      <c r="Z16" s="116">
        <v>122</v>
      </c>
      <c r="AB16" s="121">
        <f t="shared" si="2"/>
        <v>7.002238420478678E-3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1399</v>
      </c>
      <c r="Z17" s="116">
        <v>1363</v>
      </c>
      <c r="AB17" s="121">
        <f t="shared" si="2"/>
        <v>7.822992595993801E-2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123</v>
      </c>
      <c r="Z18" s="116">
        <v>97</v>
      </c>
      <c r="AB18" s="121">
        <f t="shared" si="2"/>
        <v>5.5673534982494405E-3</v>
      </c>
    </row>
    <row r="19" spans="1:28" x14ac:dyDescent="0.25">
      <c r="A19" s="65" t="str">
        <f>$S$1&amp;" ("&amp;$V$2&amp;" to "&amp;$Z$2&amp;")"</f>
        <v>Gawler (2015-16 to 2019-20)</v>
      </c>
      <c r="B19" s="65"/>
      <c r="C19" s="65"/>
      <c r="D19" s="65"/>
      <c r="E19" s="65"/>
      <c r="F19" s="65"/>
      <c r="G19" s="65" t="str">
        <f>$S$1&amp;" ("&amp;$V$2&amp;" to "&amp;$Z$2&amp;")"</f>
        <v>Gawler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1327</v>
      </c>
      <c r="Z19" s="116">
        <v>1400</v>
      </c>
      <c r="AB19" s="121">
        <f t="shared" si="2"/>
        <v>8.0353555644837288E-2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626</v>
      </c>
      <c r="Z20" s="116">
        <v>612</v>
      </c>
      <c r="AB20" s="121">
        <f t="shared" si="2"/>
        <v>3.5125982896171727E-2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1743</v>
      </c>
      <c r="Z21" s="116">
        <v>1800</v>
      </c>
      <c r="AB21" s="121">
        <f t="shared" si="2"/>
        <v>0.10331171440050509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943</v>
      </c>
      <c r="Z22" s="116">
        <v>1004</v>
      </c>
      <c r="AB22" s="121">
        <f t="shared" si="2"/>
        <v>5.7624978476726166E-2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779</v>
      </c>
      <c r="Z23" s="116">
        <v>750</v>
      </c>
      <c r="AB23" s="121">
        <f t="shared" si="2"/>
        <v>4.3046547666877114E-2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121</v>
      </c>
      <c r="Z24" s="116">
        <v>107</v>
      </c>
      <c r="AB24" s="121">
        <f t="shared" si="2"/>
        <v>6.1413074671411352E-3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463</v>
      </c>
      <c r="Z25" s="116">
        <v>534</v>
      </c>
      <c r="AB25" s="121">
        <f t="shared" si="2"/>
        <v>3.0649141938816508E-2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295</v>
      </c>
      <c r="Z26" s="116">
        <v>271</v>
      </c>
      <c r="AB26" s="121">
        <f t="shared" si="2"/>
        <v>1.5554152556964931E-2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871</v>
      </c>
      <c r="Z27" s="116">
        <v>892</v>
      </c>
      <c r="AB27" s="121">
        <f t="shared" si="2"/>
        <v>5.1196694025139183E-2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1624</v>
      </c>
      <c r="Z28" s="116">
        <v>1719</v>
      </c>
      <c r="AB28" s="121">
        <f t="shared" si="2"/>
        <v>9.8662687252482353E-2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1264</v>
      </c>
      <c r="Z29" s="116">
        <v>1160</v>
      </c>
      <c r="AB29" s="121">
        <f t="shared" si="2"/>
        <v>6.6578660391436603E-2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1432</v>
      </c>
      <c r="Z30" s="116">
        <v>1456</v>
      </c>
      <c r="AB30" s="121">
        <f t="shared" si="2"/>
        <v>8.3567697870630772E-2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2256</v>
      </c>
      <c r="Z31" s="116">
        <v>2364</v>
      </c>
      <c r="AB31" s="121">
        <f t="shared" si="2"/>
        <v>0.13568271824599668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221</v>
      </c>
      <c r="Z32" s="116">
        <v>228</v>
      </c>
      <c r="AB32" s="121">
        <f t="shared" si="2"/>
        <v>1.3086150490730643E-2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648</v>
      </c>
      <c r="Z33" s="116">
        <v>705</v>
      </c>
      <c r="AB33" s="121">
        <f t="shared" si="2"/>
        <v>4.0463754806864489E-2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17198</v>
      </c>
      <c r="Z34" s="124">
        <v>17423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10967</v>
      </c>
      <c r="AB37" s="136">
        <f>Z37/Z40*100</f>
        <v>84.890471398715079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1952</v>
      </c>
      <c r="AB38" s="136">
        <f>Z38/Z40*100</f>
        <v>15.10952860128493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12919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</v>
      </c>
      <c r="W44" s="116">
        <v>9</v>
      </c>
      <c r="X44" s="116">
        <v>3</v>
      </c>
      <c r="Y44" s="116">
        <v>8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109</v>
      </c>
      <c r="W45" s="116">
        <v>134</v>
      </c>
      <c r="X45" s="116">
        <v>153</v>
      </c>
      <c r="Y45" s="116">
        <v>168</v>
      </c>
      <c r="Z45" s="116">
        <v>176</v>
      </c>
    </row>
    <row r="46" spans="19:32" x14ac:dyDescent="0.25">
      <c r="S46" s="119" t="s">
        <v>39</v>
      </c>
      <c r="T46" s="119"/>
      <c r="U46" s="116"/>
      <c r="V46" s="116">
        <v>499</v>
      </c>
      <c r="W46" s="116">
        <v>539</v>
      </c>
      <c r="X46" s="116">
        <v>547</v>
      </c>
      <c r="Y46" s="116">
        <v>551</v>
      </c>
      <c r="Z46" s="116">
        <v>548</v>
      </c>
    </row>
    <row r="47" spans="19:32" x14ac:dyDescent="0.25">
      <c r="S47" s="119" t="s">
        <v>40</v>
      </c>
      <c r="T47" s="119"/>
      <c r="U47" s="116"/>
      <c r="V47" s="116">
        <v>746</v>
      </c>
      <c r="W47" s="116">
        <v>853</v>
      </c>
      <c r="X47" s="116">
        <v>851</v>
      </c>
      <c r="Y47" s="116">
        <v>830</v>
      </c>
      <c r="Z47" s="116">
        <v>846</v>
      </c>
    </row>
    <row r="48" spans="19:32" x14ac:dyDescent="0.25">
      <c r="S48" s="119" t="s">
        <v>41</v>
      </c>
      <c r="T48" s="119"/>
      <c r="U48" s="116"/>
      <c r="V48" s="116">
        <v>881</v>
      </c>
      <c r="W48" s="116">
        <v>1014</v>
      </c>
      <c r="X48" s="116">
        <v>1009</v>
      </c>
      <c r="Y48" s="116">
        <v>1020</v>
      </c>
      <c r="Z48" s="116">
        <v>1088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895</v>
      </c>
      <c r="W49" s="116">
        <v>932</v>
      </c>
      <c r="X49" s="116">
        <v>990</v>
      </c>
      <c r="Y49" s="116">
        <v>985</v>
      </c>
      <c r="Z49" s="116">
        <v>994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Gawler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667</v>
      </c>
      <c r="W50" s="116">
        <v>764</v>
      </c>
      <c r="X50" s="116">
        <v>815</v>
      </c>
      <c r="Y50" s="116">
        <v>880</v>
      </c>
      <c r="Z50" s="116">
        <v>888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739</v>
      </c>
      <c r="W51" s="116">
        <v>746</v>
      </c>
      <c r="X51" s="116">
        <v>734</v>
      </c>
      <c r="Y51" s="116">
        <v>714</v>
      </c>
      <c r="Z51" s="116">
        <v>781</v>
      </c>
    </row>
    <row r="52" spans="1:26" ht="15" customHeight="1" x14ac:dyDescent="0.25">
      <c r="S52" s="119" t="s">
        <v>45</v>
      </c>
      <c r="T52" s="119"/>
      <c r="U52" s="116"/>
      <c r="V52" s="116">
        <v>777</v>
      </c>
      <c r="W52" s="116">
        <v>790</v>
      </c>
      <c r="X52" s="116">
        <v>860</v>
      </c>
      <c r="Y52" s="116">
        <v>843</v>
      </c>
      <c r="Z52" s="116">
        <v>762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726</v>
      </c>
      <c r="W53" s="116">
        <v>792</v>
      </c>
      <c r="X53" s="116">
        <v>825</v>
      </c>
      <c r="Y53" s="116">
        <v>819</v>
      </c>
      <c r="Z53" s="116">
        <v>813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778</v>
      </c>
      <c r="W54" s="116">
        <v>768</v>
      </c>
      <c r="X54" s="116">
        <v>776</v>
      </c>
      <c r="Y54" s="116">
        <v>794</v>
      </c>
      <c r="Z54" s="116">
        <v>809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521</v>
      </c>
      <c r="W55" s="116">
        <v>524</v>
      </c>
      <c r="X55" s="116">
        <v>581</v>
      </c>
      <c r="Y55" s="116">
        <v>568</v>
      </c>
      <c r="Z55" s="116">
        <v>639</v>
      </c>
    </row>
    <row r="56" spans="1:26" ht="15" customHeight="1" x14ac:dyDescent="0.25">
      <c r="S56" s="119" t="s">
        <v>49</v>
      </c>
      <c r="T56" s="119"/>
      <c r="U56" s="116"/>
      <c r="V56" s="116">
        <v>240</v>
      </c>
      <c r="W56" s="116">
        <v>269</v>
      </c>
      <c r="X56" s="116">
        <v>277</v>
      </c>
      <c r="Y56" s="116">
        <v>288</v>
      </c>
      <c r="Z56" s="116">
        <v>299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55</v>
      </c>
      <c r="W57" s="116">
        <v>72</v>
      </c>
      <c r="X57" s="116">
        <v>93</v>
      </c>
      <c r="Y57" s="116">
        <v>98</v>
      </c>
      <c r="Z57" s="116">
        <v>103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29</v>
      </c>
      <c r="W58" s="116">
        <v>36</v>
      </c>
      <c r="X58" s="116">
        <v>32</v>
      </c>
      <c r="Y58" s="116">
        <v>28</v>
      </c>
      <c r="Z58" s="116">
        <v>47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14</v>
      </c>
      <c r="W59" s="116">
        <v>16</v>
      </c>
      <c r="X59" s="116">
        <v>19</v>
      </c>
      <c r="Y59" s="116">
        <v>22</v>
      </c>
      <c r="Z59" s="116">
        <v>21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21</v>
      </c>
      <c r="W60" s="116">
        <v>15</v>
      </c>
      <c r="X60" s="116">
        <v>16</v>
      </c>
      <c r="Y60" s="116">
        <v>14</v>
      </c>
      <c r="Z60" s="116">
        <v>14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7696</v>
      </c>
      <c r="W61" s="116">
        <v>8270</v>
      </c>
      <c r="X61" s="116">
        <v>8603</v>
      </c>
      <c r="Y61" s="116">
        <v>8632</v>
      </c>
      <c r="Z61" s="116">
        <v>8837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</v>
      </c>
      <c r="W63" s="116">
        <v>5</v>
      </c>
      <c r="X63" s="116">
        <v>12</v>
      </c>
      <c r="Y63" s="116">
        <v>16</v>
      </c>
      <c r="Z63" s="116">
        <v>20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186</v>
      </c>
      <c r="W64" s="116">
        <v>166</v>
      </c>
      <c r="X64" s="116">
        <v>191</v>
      </c>
      <c r="Y64" s="116">
        <v>197</v>
      </c>
      <c r="Z64" s="116">
        <v>208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Gawler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524</v>
      </c>
      <c r="W65" s="116">
        <v>553</v>
      </c>
      <c r="X65" s="116">
        <v>563</v>
      </c>
      <c r="Y65" s="116">
        <v>577</v>
      </c>
      <c r="Z65" s="116">
        <v>526</v>
      </c>
    </row>
    <row r="66" spans="1:26" x14ac:dyDescent="0.25">
      <c r="S66" s="119" t="s">
        <v>40</v>
      </c>
      <c r="T66" s="119"/>
      <c r="U66" s="116"/>
      <c r="V66" s="116">
        <v>821</v>
      </c>
      <c r="W66" s="116">
        <v>875</v>
      </c>
      <c r="X66" s="116">
        <v>910</v>
      </c>
      <c r="Y66" s="116">
        <v>953</v>
      </c>
      <c r="Z66" s="116">
        <v>916</v>
      </c>
    </row>
    <row r="67" spans="1:26" x14ac:dyDescent="0.25">
      <c r="S67" s="119" t="s">
        <v>41</v>
      </c>
      <c r="T67" s="119"/>
      <c r="U67" s="116"/>
      <c r="V67" s="116">
        <v>782</v>
      </c>
      <c r="W67" s="116">
        <v>830</v>
      </c>
      <c r="X67" s="116">
        <v>855</v>
      </c>
      <c r="Y67" s="116">
        <v>928</v>
      </c>
      <c r="Z67" s="116">
        <v>947</v>
      </c>
    </row>
    <row r="68" spans="1:26" x14ac:dyDescent="0.25">
      <c r="S68" s="119" t="s">
        <v>42</v>
      </c>
      <c r="T68" s="119"/>
      <c r="U68" s="116"/>
      <c r="V68" s="116">
        <v>742</v>
      </c>
      <c r="W68" s="116">
        <v>780</v>
      </c>
      <c r="X68" s="116">
        <v>812</v>
      </c>
      <c r="Y68" s="116">
        <v>811</v>
      </c>
      <c r="Z68" s="116">
        <v>772</v>
      </c>
    </row>
    <row r="69" spans="1:26" x14ac:dyDescent="0.25">
      <c r="S69" s="119" t="s">
        <v>43</v>
      </c>
      <c r="T69" s="119"/>
      <c r="U69" s="116"/>
      <c r="V69" s="116">
        <v>635</v>
      </c>
      <c r="W69" s="116">
        <v>704</v>
      </c>
      <c r="X69" s="116">
        <v>757</v>
      </c>
      <c r="Y69" s="116">
        <v>807</v>
      </c>
      <c r="Z69" s="116">
        <v>823</v>
      </c>
    </row>
    <row r="70" spans="1:26" x14ac:dyDescent="0.25">
      <c r="S70" s="119" t="s">
        <v>44</v>
      </c>
      <c r="T70" s="119"/>
      <c r="U70" s="116"/>
      <c r="V70" s="116">
        <v>710</v>
      </c>
      <c r="W70" s="116">
        <v>744</v>
      </c>
      <c r="X70" s="116">
        <v>707</v>
      </c>
      <c r="Y70" s="116">
        <v>703</v>
      </c>
      <c r="Z70" s="116">
        <v>749</v>
      </c>
    </row>
    <row r="71" spans="1:26" x14ac:dyDescent="0.25">
      <c r="S71" s="119" t="s">
        <v>45</v>
      </c>
      <c r="T71" s="119"/>
      <c r="U71" s="116"/>
      <c r="V71" s="116">
        <v>850</v>
      </c>
      <c r="W71" s="116">
        <v>910</v>
      </c>
      <c r="X71" s="116">
        <v>930</v>
      </c>
      <c r="Y71" s="116">
        <v>952</v>
      </c>
      <c r="Z71" s="116">
        <v>884</v>
      </c>
    </row>
    <row r="72" spans="1:26" x14ac:dyDescent="0.25">
      <c r="S72" s="119" t="s">
        <v>46</v>
      </c>
      <c r="T72" s="119"/>
      <c r="U72" s="116"/>
      <c r="V72" s="116">
        <v>844</v>
      </c>
      <c r="W72" s="116">
        <v>834</v>
      </c>
      <c r="X72" s="116">
        <v>865</v>
      </c>
      <c r="Y72" s="116">
        <v>882</v>
      </c>
      <c r="Z72" s="116">
        <v>909</v>
      </c>
    </row>
    <row r="73" spans="1:26" x14ac:dyDescent="0.25">
      <c r="S73" s="119" t="s">
        <v>47</v>
      </c>
      <c r="T73" s="119"/>
      <c r="U73" s="116"/>
      <c r="V73" s="116">
        <v>767</v>
      </c>
      <c r="W73" s="116">
        <v>814</v>
      </c>
      <c r="X73" s="116">
        <v>832</v>
      </c>
      <c r="Y73" s="116">
        <v>866</v>
      </c>
      <c r="Z73" s="116">
        <v>875</v>
      </c>
    </row>
    <row r="74" spans="1:26" x14ac:dyDescent="0.25">
      <c r="S74" s="119" t="s">
        <v>48</v>
      </c>
      <c r="T74" s="119"/>
      <c r="U74" s="116"/>
      <c r="V74" s="116">
        <v>466</v>
      </c>
      <c r="W74" s="116">
        <v>472</v>
      </c>
      <c r="X74" s="116">
        <v>517</v>
      </c>
      <c r="Y74" s="116">
        <v>542</v>
      </c>
      <c r="Z74" s="116">
        <v>570</v>
      </c>
    </row>
    <row r="75" spans="1:26" x14ac:dyDescent="0.25">
      <c r="S75" s="119" t="s">
        <v>49</v>
      </c>
      <c r="T75" s="119"/>
      <c r="U75" s="116"/>
      <c r="V75" s="116">
        <v>146</v>
      </c>
      <c r="W75" s="116">
        <v>152</v>
      </c>
      <c r="X75" s="116">
        <v>183</v>
      </c>
      <c r="Y75" s="116">
        <v>204</v>
      </c>
      <c r="Z75" s="116">
        <v>248</v>
      </c>
    </row>
    <row r="76" spans="1:26" x14ac:dyDescent="0.25">
      <c r="S76" s="119" t="s">
        <v>50</v>
      </c>
      <c r="T76" s="119"/>
      <c r="U76" s="116"/>
      <c r="V76" s="116">
        <v>56</v>
      </c>
      <c r="W76" s="116">
        <v>66</v>
      </c>
      <c r="X76" s="116">
        <v>68</v>
      </c>
      <c r="Y76" s="116">
        <v>68</v>
      </c>
      <c r="Z76" s="116">
        <v>86</v>
      </c>
    </row>
    <row r="77" spans="1:26" x14ac:dyDescent="0.25">
      <c r="S77" s="119" t="s">
        <v>51</v>
      </c>
      <c r="T77" s="119"/>
      <c r="U77" s="116"/>
      <c r="V77" s="116">
        <v>28</v>
      </c>
      <c r="W77" s="116">
        <v>28</v>
      </c>
      <c r="X77" s="116">
        <v>27</v>
      </c>
      <c r="Y77" s="116">
        <v>30</v>
      </c>
      <c r="Z77" s="116">
        <v>24</v>
      </c>
    </row>
    <row r="78" spans="1:26" x14ac:dyDescent="0.25">
      <c r="S78" s="119" t="s">
        <v>52</v>
      </c>
      <c r="T78" s="119"/>
      <c r="U78" s="116"/>
      <c r="V78" s="116">
        <v>22</v>
      </c>
      <c r="W78" s="116">
        <v>25</v>
      </c>
      <c r="X78" s="116">
        <v>23</v>
      </c>
      <c r="Y78" s="116">
        <v>21</v>
      </c>
      <c r="Z78" s="116">
        <v>12</v>
      </c>
    </row>
    <row r="79" spans="1:26" x14ac:dyDescent="0.25">
      <c r="S79" s="119" t="s">
        <v>53</v>
      </c>
      <c r="T79" s="119"/>
      <c r="U79" s="116"/>
      <c r="V79" s="116">
        <v>10</v>
      </c>
      <c r="W79" s="116">
        <v>11</v>
      </c>
      <c r="X79" s="116">
        <v>15</v>
      </c>
      <c r="Y79" s="116">
        <v>10</v>
      </c>
      <c r="Z79" s="116">
        <v>14</v>
      </c>
    </row>
    <row r="80" spans="1:26" x14ac:dyDescent="0.25">
      <c r="S80" s="122" t="s">
        <v>54</v>
      </c>
      <c r="T80" s="122"/>
      <c r="U80" s="116"/>
      <c r="V80" s="116">
        <v>7587</v>
      </c>
      <c r="W80" s="116">
        <v>7970</v>
      </c>
      <c r="X80" s="116">
        <v>8276</v>
      </c>
      <c r="Y80" s="116">
        <v>8565</v>
      </c>
      <c r="Z80" s="116">
        <v>8585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Gawler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588</v>
      </c>
      <c r="W83" s="116">
        <v>609</v>
      </c>
      <c r="X83" s="116">
        <v>617</v>
      </c>
      <c r="Y83" s="116">
        <v>639</v>
      </c>
      <c r="Z83" s="116">
        <v>654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530</v>
      </c>
      <c r="W84" s="116">
        <v>559</v>
      </c>
      <c r="X84" s="116">
        <v>590</v>
      </c>
      <c r="Y84" s="116">
        <v>597</v>
      </c>
      <c r="Z84" s="116">
        <v>589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1127</v>
      </c>
      <c r="W85" s="116">
        <v>1176</v>
      </c>
      <c r="X85" s="116">
        <v>1250</v>
      </c>
      <c r="Y85" s="116">
        <v>1293</v>
      </c>
      <c r="Z85" s="116">
        <v>1322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17,425</v>
      </c>
      <c r="D86" s="98">
        <f t="shared" ref="D86:D91" si="4">AD4</f>
        <v>1.3258126417398319E-2</v>
      </c>
      <c r="E86" s="99">
        <f t="shared" ref="E86:E91" si="5">AD4</f>
        <v>1.3258126417398319E-2</v>
      </c>
      <c r="F86" s="98">
        <f t="shared" ref="F86:F91" si="6">AF4</f>
        <v>0.14015572858731917</v>
      </c>
      <c r="G86" s="99">
        <f t="shared" ref="G86:G91" si="7">AF4</f>
        <v>0.14015572858731917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316</v>
      </c>
      <c r="W86" s="116">
        <v>370</v>
      </c>
      <c r="X86" s="116">
        <v>410</v>
      </c>
      <c r="Y86" s="116">
        <v>412</v>
      </c>
      <c r="Z86" s="116">
        <v>414</v>
      </c>
    </row>
    <row r="87" spans="1:30" ht="15" customHeight="1" x14ac:dyDescent="0.25">
      <c r="A87" s="100" t="s">
        <v>4</v>
      </c>
      <c r="B87" s="51"/>
      <c r="C87" s="101" t="str">
        <f t="shared" si="3"/>
        <v>8,833</v>
      </c>
      <c r="D87" s="98">
        <f t="shared" si="4"/>
        <v>2.2811486799444225E-2</v>
      </c>
      <c r="E87" s="99">
        <f t="shared" si="5"/>
        <v>2.2811486799444225E-2</v>
      </c>
      <c r="F87" s="98">
        <f t="shared" si="6"/>
        <v>0.14744089373863334</v>
      </c>
      <c r="G87" s="99">
        <f t="shared" si="7"/>
        <v>0.14744089373863334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277</v>
      </c>
      <c r="W87" s="116">
        <v>284</v>
      </c>
      <c r="X87" s="116">
        <v>292</v>
      </c>
      <c r="Y87" s="116">
        <v>308</v>
      </c>
      <c r="Z87" s="116">
        <v>317</v>
      </c>
    </row>
    <row r="88" spans="1:30" ht="15" customHeight="1" x14ac:dyDescent="0.25">
      <c r="A88" s="100" t="s">
        <v>5</v>
      </c>
      <c r="B88" s="51"/>
      <c r="C88" s="101" t="str">
        <f t="shared" si="3"/>
        <v>8,590</v>
      </c>
      <c r="D88" s="98">
        <f t="shared" si="4"/>
        <v>2.8017744571562364E-3</v>
      </c>
      <c r="E88" s="99">
        <f t="shared" si="5"/>
        <v>2.8017744571562364E-3</v>
      </c>
      <c r="F88" s="98">
        <f t="shared" si="6"/>
        <v>0.13234906406538349</v>
      </c>
      <c r="G88" s="99">
        <f t="shared" si="7"/>
        <v>0.13234906406538349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313</v>
      </c>
      <c r="W88" s="116">
        <v>349</v>
      </c>
      <c r="X88" s="116">
        <v>359</v>
      </c>
      <c r="Y88" s="116">
        <v>370</v>
      </c>
      <c r="Z88" s="116">
        <v>371</v>
      </c>
    </row>
    <row r="89" spans="1:30" ht="15" customHeight="1" x14ac:dyDescent="0.25">
      <c r="A89" s="51" t="s">
        <v>6</v>
      </c>
      <c r="B89" s="51"/>
      <c r="C89" s="101" t="str">
        <f t="shared" si="3"/>
        <v>12,918</v>
      </c>
      <c r="D89" s="98">
        <f t="shared" si="4"/>
        <v>2.3613312202852565E-2</v>
      </c>
      <c r="E89" s="99">
        <f t="shared" si="5"/>
        <v>2.3613312202852565E-2</v>
      </c>
      <c r="F89" s="98">
        <f t="shared" si="6"/>
        <v>0.12575163398692801</v>
      </c>
      <c r="G89" s="99">
        <f t="shared" si="7"/>
        <v>0.12575163398692801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708</v>
      </c>
      <c r="W89" s="116">
        <v>728</v>
      </c>
      <c r="X89" s="116">
        <v>781</v>
      </c>
      <c r="Y89" s="116">
        <v>837</v>
      </c>
      <c r="Z89" s="116">
        <v>846</v>
      </c>
    </row>
    <row r="90" spans="1:30" ht="15" customHeight="1" x14ac:dyDescent="0.25">
      <c r="A90" s="51" t="s">
        <v>100</v>
      </c>
      <c r="B90" s="51"/>
      <c r="C90" s="101" t="str">
        <f t="shared" si="3"/>
        <v>$46,552</v>
      </c>
      <c r="D90" s="98">
        <f t="shared" si="4"/>
        <v>9.0600349239873257E-3</v>
      </c>
      <c r="E90" s="99">
        <f t="shared" si="5"/>
        <v>9.0600349239873257E-3</v>
      </c>
      <c r="F90" s="98">
        <f t="shared" si="6"/>
        <v>7.6979739275942149E-2</v>
      </c>
      <c r="G90" s="99">
        <f t="shared" si="7"/>
        <v>7.6979739275942149E-2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802</v>
      </c>
      <c r="W90" s="116">
        <v>867</v>
      </c>
      <c r="X90" s="116">
        <v>874</v>
      </c>
      <c r="Y90" s="116">
        <v>873</v>
      </c>
      <c r="Z90" s="116">
        <v>908</v>
      </c>
    </row>
    <row r="91" spans="1:30" ht="15" customHeight="1" x14ac:dyDescent="0.25">
      <c r="A91" s="51" t="s">
        <v>7</v>
      </c>
      <c r="B91" s="51"/>
      <c r="C91" s="101" t="str">
        <f t="shared" si="3"/>
        <v>$724.3 mil</v>
      </c>
      <c r="D91" s="98">
        <f t="shared" si="4"/>
        <v>4.8813123797901925E-2</v>
      </c>
      <c r="E91" s="99">
        <f t="shared" si="5"/>
        <v>4.8813123797901925E-2</v>
      </c>
      <c r="F91" s="98">
        <f t="shared" si="6"/>
        <v>0.23961775366101157</v>
      </c>
      <c r="G91" s="99">
        <f t="shared" si="7"/>
        <v>0.23961775366101157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5839</v>
      </c>
      <c r="W91" s="116">
        <v>6098</v>
      </c>
      <c r="X91" s="116">
        <v>6369</v>
      </c>
      <c r="Y91" s="116">
        <v>6445</v>
      </c>
      <c r="Z91" s="116">
        <v>6607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391</v>
      </c>
      <c r="W93" s="116">
        <v>429</v>
      </c>
      <c r="X93" s="116">
        <v>465</v>
      </c>
      <c r="Y93" s="116">
        <v>485</v>
      </c>
      <c r="Z93" s="116">
        <v>499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938</v>
      </c>
      <c r="W94" s="116">
        <v>992</v>
      </c>
      <c r="X94" s="116">
        <v>1043</v>
      </c>
      <c r="Y94" s="116">
        <v>1099</v>
      </c>
      <c r="Z94" s="116">
        <v>1141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197</v>
      </c>
      <c r="W95" s="116">
        <v>206</v>
      </c>
      <c r="X95" s="116">
        <v>213</v>
      </c>
      <c r="Y95" s="116">
        <v>228</v>
      </c>
      <c r="Z95" s="116">
        <v>262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1037</v>
      </c>
      <c r="W96" s="116">
        <v>1098</v>
      </c>
      <c r="X96" s="116">
        <v>1140</v>
      </c>
      <c r="Y96" s="116">
        <v>1168</v>
      </c>
      <c r="Z96" s="116">
        <v>1186</v>
      </c>
    </row>
    <row r="97" spans="1:32" ht="15" customHeight="1" x14ac:dyDescent="0.25">
      <c r="S97" s="119" t="s">
        <v>191</v>
      </c>
      <c r="T97" s="119"/>
      <c r="U97" s="116"/>
      <c r="V97" s="116">
        <v>1002</v>
      </c>
      <c r="W97" s="116">
        <v>1087</v>
      </c>
      <c r="X97" s="116">
        <v>1137</v>
      </c>
      <c r="Y97" s="116">
        <v>1170</v>
      </c>
      <c r="Z97" s="116">
        <v>1159</v>
      </c>
    </row>
    <row r="98" spans="1:32" ht="15" customHeight="1" x14ac:dyDescent="0.25">
      <c r="S98" s="119" t="s">
        <v>192</v>
      </c>
      <c r="T98" s="119"/>
      <c r="U98" s="116"/>
      <c r="V98" s="116">
        <v>657</v>
      </c>
      <c r="W98" s="116">
        <v>659</v>
      </c>
      <c r="X98" s="116">
        <v>712</v>
      </c>
      <c r="Y98" s="116">
        <v>708</v>
      </c>
      <c r="Z98" s="116">
        <v>716</v>
      </c>
    </row>
    <row r="99" spans="1:32" ht="15" customHeight="1" x14ac:dyDescent="0.25">
      <c r="S99" s="119" t="s">
        <v>193</v>
      </c>
      <c r="T99" s="119"/>
      <c r="U99" s="116"/>
      <c r="V99" s="116">
        <v>58</v>
      </c>
      <c r="W99" s="116">
        <v>65</v>
      </c>
      <c r="X99" s="116">
        <v>70</v>
      </c>
      <c r="Y99" s="116">
        <v>75</v>
      </c>
      <c r="Z99" s="116">
        <v>63</v>
      </c>
    </row>
    <row r="100" spans="1:32" ht="15" customHeight="1" x14ac:dyDescent="0.25">
      <c r="S100" s="119" t="s">
        <v>59</v>
      </c>
      <c r="T100" s="119"/>
      <c r="U100" s="116"/>
      <c r="V100" s="116">
        <v>419</v>
      </c>
      <c r="W100" s="116">
        <v>419</v>
      </c>
      <c r="X100" s="116">
        <v>438</v>
      </c>
      <c r="Y100" s="116">
        <v>463</v>
      </c>
      <c r="Z100" s="116">
        <v>484</v>
      </c>
    </row>
    <row r="101" spans="1:32" x14ac:dyDescent="0.25">
      <c r="A101" s="20"/>
      <c r="S101" s="122" t="s">
        <v>54</v>
      </c>
      <c r="T101" s="122"/>
      <c r="U101" s="116"/>
      <c r="V101" s="116">
        <v>5638</v>
      </c>
      <c r="W101" s="116">
        <v>5854</v>
      </c>
      <c r="X101" s="116">
        <v>6053</v>
      </c>
      <c r="Y101" s="116">
        <v>6178</v>
      </c>
      <c r="Z101" s="116">
        <v>6315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11362</v>
      </c>
      <c r="W104" s="116">
        <v>12354</v>
      </c>
      <c r="X104" s="116">
        <v>12775</v>
      </c>
      <c r="Y104" s="116">
        <v>13091</v>
      </c>
      <c r="Z104" s="116">
        <v>13454</v>
      </c>
      <c r="AB104" s="113" t="str">
        <f>TEXT(Z104,"###,###")</f>
        <v>13,454</v>
      </c>
      <c r="AD104" s="134">
        <f>Z104/($Z$4)*100</f>
        <v>77.210903873744613</v>
      </c>
      <c r="AF104" s="113"/>
    </row>
    <row r="105" spans="1:32" x14ac:dyDescent="0.25">
      <c r="S105" s="119" t="s">
        <v>18</v>
      </c>
      <c r="T105" s="119"/>
      <c r="U105" s="116"/>
      <c r="V105" s="116">
        <v>2706</v>
      </c>
      <c r="W105" s="116">
        <v>2851</v>
      </c>
      <c r="X105" s="116">
        <v>2928</v>
      </c>
      <c r="Y105" s="116">
        <v>2989</v>
      </c>
      <c r="Z105" s="116">
        <v>2960</v>
      </c>
      <c r="AB105" s="113" t="str">
        <f>TEXT(Z105,"###,###")</f>
        <v>2,960</v>
      </c>
      <c r="AD105" s="134">
        <f>Z105/($Z$4)*100</f>
        <v>16.987087517934</v>
      </c>
      <c r="AF105" s="113"/>
    </row>
    <row r="106" spans="1:32" x14ac:dyDescent="0.25">
      <c r="S106" s="122" t="s">
        <v>54</v>
      </c>
      <c r="T106" s="122"/>
      <c r="U106" s="124"/>
      <c r="V106" s="124">
        <v>14068</v>
      </c>
      <c r="W106" s="124">
        <v>15205</v>
      </c>
      <c r="X106" s="124">
        <v>15703</v>
      </c>
      <c r="Y106" s="124">
        <v>16080</v>
      </c>
      <c r="Z106" s="124">
        <v>16414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1773</v>
      </c>
      <c r="W108" s="116">
        <v>1915</v>
      </c>
      <c r="X108" s="116">
        <v>2234</v>
      </c>
      <c r="Y108" s="116">
        <v>1952</v>
      </c>
      <c r="Z108" s="116">
        <v>2077</v>
      </c>
      <c r="AB108" s="113" t="str">
        <f>TEXT(Z108,"###,###")</f>
        <v>2,077</v>
      </c>
      <c r="AD108" s="134">
        <f>Z108/($Z$4)*100</f>
        <v>11.919655667144907</v>
      </c>
      <c r="AF108" s="113"/>
    </row>
    <row r="109" spans="1:32" x14ac:dyDescent="0.25">
      <c r="S109" s="119" t="s">
        <v>21</v>
      </c>
      <c r="T109" s="119"/>
      <c r="U109" s="116"/>
      <c r="V109" s="116">
        <v>2118</v>
      </c>
      <c r="W109" s="116">
        <v>2439</v>
      </c>
      <c r="X109" s="116">
        <v>2352</v>
      </c>
      <c r="Y109" s="116">
        <v>2230</v>
      </c>
      <c r="Z109" s="116">
        <v>2191</v>
      </c>
      <c r="AB109" s="113" t="str">
        <f>TEXT(Z109,"###,###")</f>
        <v>2,191</v>
      </c>
      <c r="AD109" s="134">
        <f>Z109/($Z$4)*100</f>
        <v>12.573888091822095</v>
      </c>
      <c r="AF109" s="113"/>
    </row>
    <row r="110" spans="1:32" x14ac:dyDescent="0.25">
      <c r="S110" s="119" t="s">
        <v>22</v>
      </c>
      <c r="T110" s="119"/>
      <c r="U110" s="116"/>
      <c r="V110" s="116">
        <v>3184</v>
      </c>
      <c r="W110" s="116">
        <v>3485</v>
      </c>
      <c r="X110" s="116">
        <v>3573</v>
      </c>
      <c r="Y110" s="116">
        <v>3829</v>
      </c>
      <c r="Z110" s="116">
        <v>3927</v>
      </c>
      <c r="AB110" s="113" t="str">
        <f>TEXT(Z110,"###,###")</f>
        <v>3,927</v>
      </c>
      <c r="AD110" s="134">
        <f>Z110/($Z$4)*100</f>
        <v>22.536585365853661</v>
      </c>
      <c r="AF110" s="113"/>
    </row>
    <row r="111" spans="1:32" x14ac:dyDescent="0.25">
      <c r="S111" s="119" t="s">
        <v>23</v>
      </c>
      <c r="T111" s="119"/>
      <c r="U111" s="116"/>
      <c r="V111" s="116">
        <v>6984</v>
      </c>
      <c r="W111" s="116">
        <v>7366</v>
      </c>
      <c r="X111" s="116">
        <v>7533</v>
      </c>
      <c r="Y111" s="116">
        <v>8066</v>
      </c>
      <c r="Z111" s="116">
        <v>8177</v>
      </c>
      <c r="AB111" s="113" t="str">
        <f>TEXT(Z111,"###,###")</f>
        <v>8,177</v>
      </c>
      <c r="AD111" s="134">
        <f>Z111/($Z$4)*100</f>
        <v>46.926829268292678</v>
      </c>
      <c r="AF111" s="113"/>
    </row>
    <row r="112" spans="1:32" x14ac:dyDescent="0.25">
      <c r="S112" s="122" t="s">
        <v>54</v>
      </c>
      <c r="T112" s="122"/>
      <c r="U112" s="116"/>
      <c r="V112" s="116">
        <v>15283</v>
      </c>
      <c r="W112" s="116">
        <v>16240</v>
      </c>
      <c r="X112" s="116">
        <v>16877</v>
      </c>
      <c r="Y112" s="116">
        <v>17198</v>
      </c>
      <c r="Z112" s="116">
        <v>17422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42.29</v>
      </c>
      <c r="W118" s="135">
        <v>41.23</v>
      </c>
      <c r="X118" s="135">
        <v>41.27</v>
      </c>
      <c r="Y118" s="135">
        <v>41.26</v>
      </c>
      <c r="Z118" s="135">
        <v>41.5</v>
      </c>
      <c r="AB118" s="113" t="str">
        <f>TEXT(Z118,"##.0")</f>
        <v>41.5</v>
      </c>
    </row>
    <row r="120" spans="19:32" x14ac:dyDescent="0.25">
      <c r="S120" s="105" t="s">
        <v>102</v>
      </c>
      <c r="T120" s="116"/>
      <c r="U120" s="116"/>
      <c r="V120" s="116">
        <v>10098</v>
      </c>
      <c r="W120" s="116">
        <v>10541</v>
      </c>
      <c r="X120" s="116">
        <v>10946</v>
      </c>
      <c r="Y120" s="116">
        <v>11139</v>
      </c>
      <c r="Z120" s="116">
        <v>11412</v>
      </c>
      <c r="AB120" s="113" t="str">
        <f>TEXT(Z120,"###,###")</f>
        <v>11,412</v>
      </c>
    </row>
    <row r="121" spans="19:32" x14ac:dyDescent="0.25">
      <c r="S121" s="105" t="s">
        <v>103</v>
      </c>
      <c r="T121" s="116"/>
      <c r="U121" s="116"/>
      <c r="V121" s="116">
        <v>805</v>
      </c>
      <c r="W121" s="116">
        <v>812</v>
      </c>
      <c r="X121" s="116">
        <v>848</v>
      </c>
      <c r="Y121" s="116">
        <v>826</v>
      </c>
      <c r="Z121" s="116">
        <v>835</v>
      </c>
      <c r="AB121" s="113" t="str">
        <f>TEXT(Z121,"###,###")</f>
        <v>835</v>
      </c>
    </row>
    <row r="122" spans="19:32" x14ac:dyDescent="0.25">
      <c r="S122" s="105" t="s">
        <v>104</v>
      </c>
      <c r="T122" s="116"/>
      <c r="U122" s="116"/>
      <c r="V122" s="116">
        <v>574</v>
      </c>
      <c r="W122" s="116">
        <v>599</v>
      </c>
      <c r="X122" s="116">
        <v>629</v>
      </c>
      <c r="Y122" s="116">
        <v>653</v>
      </c>
      <c r="Z122" s="116">
        <v>672</v>
      </c>
      <c r="AB122" s="113" t="str">
        <f>TEXT(Z122,"###,###")</f>
        <v>672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10672</v>
      </c>
      <c r="W124" s="116">
        <v>11140</v>
      </c>
      <c r="X124" s="116">
        <v>11575</v>
      </c>
      <c r="Y124" s="116">
        <v>11792</v>
      </c>
      <c r="Z124" s="116">
        <v>12084</v>
      </c>
      <c r="AB124" s="113" t="str">
        <f>TEXT(Z124,"###,###")</f>
        <v>12,084</v>
      </c>
      <c r="AD124" s="131">
        <f>Z124/$Z$7*100</f>
        <v>93.543892243381336</v>
      </c>
    </row>
    <row r="125" spans="19:32" x14ac:dyDescent="0.25">
      <c r="S125" s="105" t="s">
        <v>106</v>
      </c>
      <c r="T125" s="116"/>
      <c r="U125" s="116"/>
      <c r="V125" s="116">
        <v>1379</v>
      </c>
      <c r="W125" s="116">
        <v>1411</v>
      </c>
      <c r="X125" s="116">
        <v>1477</v>
      </c>
      <c r="Y125" s="116">
        <v>1479</v>
      </c>
      <c r="Z125" s="116">
        <v>1507</v>
      </c>
      <c r="AB125" s="113" t="str">
        <f>TEXT(Z125,"###,###")</f>
        <v>1,507</v>
      </c>
      <c r="AD125" s="131">
        <f>Z125/$Z$7*100</f>
        <v>11.665892553026785</v>
      </c>
    </row>
    <row r="127" spans="19:32" x14ac:dyDescent="0.25">
      <c r="S127" s="105" t="s">
        <v>107</v>
      </c>
      <c r="T127" s="116"/>
      <c r="U127" s="116"/>
      <c r="V127" s="116">
        <v>5840</v>
      </c>
      <c r="W127" s="116">
        <v>6098</v>
      </c>
      <c r="X127" s="116">
        <v>6368</v>
      </c>
      <c r="Y127" s="116">
        <v>6445</v>
      </c>
      <c r="Z127" s="116">
        <v>6610</v>
      </c>
      <c r="AB127" s="113" t="str">
        <f>TEXT(Z127,"###,###")</f>
        <v>6,610</v>
      </c>
      <c r="AD127" s="131">
        <f>Z127/$Z$7*100</f>
        <v>51.168911596222323</v>
      </c>
    </row>
    <row r="128" spans="19:32" x14ac:dyDescent="0.25">
      <c r="S128" s="105" t="s">
        <v>108</v>
      </c>
      <c r="T128" s="116"/>
      <c r="U128" s="116"/>
      <c r="V128" s="116">
        <v>5637</v>
      </c>
      <c r="W128" s="116">
        <v>5854</v>
      </c>
      <c r="X128" s="116">
        <v>6057</v>
      </c>
      <c r="Y128" s="116">
        <v>6174</v>
      </c>
      <c r="Z128" s="116">
        <v>6310</v>
      </c>
      <c r="AB128" s="113" t="str">
        <f>TEXT(Z128,"###,###")</f>
        <v>6,310</v>
      </c>
      <c r="AD128" s="131">
        <f>Z128/$Z$7*100</f>
        <v>48.846570676575325</v>
      </c>
    </row>
    <row r="130" spans="19:20" x14ac:dyDescent="0.25">
      <c r="S130" s="105" t="s">
        <v>267</v>
      </c>
      <c r="T130" s="131">
        <v>88.341848583372041</v>
      </c>
    </row>
    <row r="131" spans="19:20" x14ac:dyDescent="0.25">
      <c r="S131" s="105" t="s">
        <v>268</v>
      </c>
      <c r="T131" s="131">
        <v>6.4638488930174942</v>
      </c>
    </row>
    <row r="132" spans="19:20" x14ac:dyDescent="0.25">
      <c r="S132" s="105" t="s">
        <v>269</v>
      </c>
      <c r="T132" s="131">
        <v>5.2020436600092896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96C2FC7-14B9-47AE-BD47-2683ED4FFA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1B34420-BD3D-4900-9DDF-1966240654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4A618B-1500-4415-92A9-6275F9C57E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02584DE-6E0F-43F7-86BF-C30E0BA08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A8E0-D64F-4599-A86D-E30147D3F35A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132</v>
      </c>
      <c r="T1" s="103"/>
      <c r="U1" s="103"/>
      <c r="V1" s="103"/>
      <c r="W1" s="103"/>
      <c r="X1" s="103"/>
      <c r="Y1" s="104" t="s">
        <v>217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132</v>
      </c>
      <c r="Y3" s="109" t="s">
        <v>217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10.21 Goyder,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2367</v>
      </c>
      <c r="W4" s="112">
        <v>2760</v>
      </c>
      <c r="X4" s="112">
        <v>3267</v>
      </c>
      <c r="Y4" s="112">
        <v>2883</v>
      </c>
      <c r="Z4" s="112">
        <v>3146</v>
      </c>
      <c r="AB4" s="113" t="str">
        <f>TEXT(Z4,"###,###")</f>
        <v>3,146</v>
      </c>
      <c r="AD4" s="114">
        <f>Z4/Y4-1</f>
        <v>9.1224419007977842E-2</v>
      </c>
      <c r="AF4" s="114">
        <f>Z4/V4-1</f>
        <v>0.32910857625686529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1324</v>
      </c>
      <c r="W5" s="112">
        <v>1591</v>
      </c>
      <c r="X5" s="112">
        <v>1890</v>
      </c>
      <c r="Y5" s="112">
        <v>1639</v>
      </c>
      <c r="Z5" s="112">
        <v>1769</v>
      </c>
      <c r="AB5" s="113" t="str">
        <f>TEXT(Z5,"###,###")</f>
        <v>1,769</v>
      </c>
      <c r="AD5" s="114">
        <f t="shared" ref="AD5:AD9" si="0">Z5/Y5-1</f>
        <v>7.9316656497864457E-2</v>
      </c>
      <c r="AF5" s="114">
        <f t="shared" ref="AF5:AF9" si="1">Z5/V5-1</f>
        <v>0.33610271903323263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1046</v>
      </c>
      <c r="W6" s="112">
        <v>1169</v>
      </c>
      <c r="X6" s="112">
        <v>1379</v>
      </c>
      <c r="Y6" s="112">
        <v>1248</v>
      </c>
      <c r="Z6" s="112">
        <v>1376</v>
      </c>
      <c r="AB6" s="113" t="str">
        <f>TEXT(Z6,"###,###")</f>
        <v>1,376</v>
      </c>
      <c r="AD6" s="114">
        <f t="shared" si="0"/>
        <v>0.10256410256410264</v>
      </c>
      <c r="AF6" s="114">
        <f t="shared" si="1"/>
        <v>0.31548757170172093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1537</v>
      </c>
      <c r="W7" s="112">
        <v>1766</v>
      </c>
      <c r="X7" s="112">
        <v>2064</v>
      </c>
      <c r="Y7" s="112">
        <v>1858</v>
      </c>
      <c r="Z7" s="112">
        <v>2045</v>
      </c>
      <c r="AB7" s="113" t="str">
        <f>TEXT(Z7,"###,###")</f>
        <v>2,045</v>
      </c>
      <c r="AD7" s="114">
        <f t="shared" si="0"/>
        <v>0.10064585575888052</v>
      </c>
      <c r="AF7" s="114">
        <f t="shared" si="1"/>
        <v>0.33051398828887435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3,146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2,045</v>
      </c>
      <c r="P8" s="69"/>
      <c r="S8" s="111" t="s">
        <v>86</v>
      </c>
      <c r="T8" s="112"/>
      <c r="U8" s="112"/>
      <c r="V8" s="112">
        <v>26519.69</v>
      </c>
      <c r="W8" s="112">
        <v>25830.240000000002</v>
      </c>
      <c r="X8" s="112">
        <v>28041.51</v>
      </c>
      <c r="Y8" s="112">
        <v>29962</v>
      </c>
      <c r="Z8" s="112">
        <v>26766.02</v>
      </c>
      <c r="AB8" s="113" t="str">
        <f>TEXT(Z8,"$###,###")</f>
        <v>$26,766</v>
      </c>
      <c r="AD8" s="114">
        <f t="shared" si="0"/>
        <v>-0.10666777918697012</v>
      </c>
      <c r="AF8" s="114">
        <f t="shared" si="1"/>
        <v>9.2885701152616296E-3</v>
      </c>
    </row>
    <row r="9" spans="1:32" x14ac:dyDescent="0.25">
      <c r="A9" s="32" t="s">
        <v>15</v>
      </c>
      <c r="B9" s="73"/>
      <c r="C9" s="74"/>
      <c r="D9" s="75">
        <f>AD104</f>
        <v>63.318499682136043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55.061124694376531</v>
      </c>
      <c r="P9" s="76" t="s">
        <v>87</v>
      </c>
      <c r="S9" s="111" t="s">
        <v>7</v>
      </c>
      <c r="T9" s="112"/>
      <c r="U9" s="112"/>
      <c r="V9" s="112">
        <v>63959056</v>
      </c>
      <c r="W9" s="112">
        <v>76737710</v>
      </c>
      <c r="X9" s="112">
        <v>95289544</v>
      </c>
      <c r="Y9" s="112">
        <v>75940359</v>
      </c>
      <c r="Z9" s="112">
        <v>79680560</v>
      </c>
      <c r="AB9" s="113" t="str">
        <f>TEXT(Z9/1000000,"$#,###.0")&amp;" mil"</f>
        <v>$79.7 mil</v>
      </c>
      <c r="AD9" s="114">
        <f t="shared" si="0"/>
        <v>4.9251821419490582E-2</v>
      </c>
      <c r="AF9" s="114">
        <f t="shared" si="1"/>
        <v>0.24580575423126949</v>
      </c>
    </row>
    <row r="10" spans="1:32" x14ac:dyDescent="0.25">
      <c r="A10" s="32" t="s">
        <v>18</v>
      </c>
      <c r="B10" s="73"/>
      <c r="C10" s="74"/>
      <c r="D10" s="75">
        <f>AD105</f>
        <v>12.047043865225683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45.330073349633253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64.743276283618584</v>
      </c>
      <c r="P11" s="76" t="s">
        <v>87</v>
      </c>
      <c r="S11" s="111" t="s">
        <v>30</v>
      </c>
      <c r="T11" s="116"/>
      <c r="U11" s="116"/>
      <c r="V11" s="116">
        <v>1822</v>
      </c>
      <c r="W11" s="116">
        <v>2151</v>
      </c>
      <c r="X11" s="116">
        <v>2481</v>
      </c>
      <c r="Y11" s="116">
        <v>2283</v>
      </c>
      <c r="Z11" s="116">
        <v>2415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22.249388753056234</v>
      </c>
      <c r="P12" s="76" t="s">
        <v>87</v>
      </c>
      <c r="S12" s="111" t="s">
        <v>31</v>
      </c>
      <c r="T12" s="116"/>
      <c r="U12" s="116"/>
      <c r="V12" s="116">
        <v>544</v>
      </c>
      <c r="W12" s="116">
        <v>609</v>
      </c>
      <c r="X12" s="116">
        <v>787</v>
      </c>
      <c r="Y12" s="116">
        <v>608</v>
      </c>
      <c r="Z12" s="116">
        <v>726</v>
      </c>
    </row>
    <row r="13" spans="1:32" ht="15" customHeight="1" x14ac:dyDescent="0.25">
      <c r="A13" s="32" t="s">
        <v>20</v>
      </c>
      <c r="B13" s="74"/>
      <c r="C13" s="74"/>
      <c r="D13" s="75">
        <f>AD108</f>
        <v>18.21360457724094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13.398533007334965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18.245390972663699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18.277177368086459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18.017578125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757</v>
      </c>
      <c r="Z15" s="116">
        <v>845</v>
      </c>
      <c r="AB15" s="121">
        <f t="shared" ref="AB15:AB34" si="2">IF(Z15="np",0,Z15/$Z$34)</f>
        <v>0.26876590330788802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20.470438652256835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81.982421875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</v>
      </c>
      <c r="Z16" s="116">
        <v>27</v>
      </c>
      <c r="AB16" s="121">
        <f t="shared" si="2"/>
        <v>8.5877862595419852E-3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239</v>
      </c>
      <c r="Z17" s="116">
        <v>251</v>
      </c>
      <c r="AB17" s="121">
        <f t="shared" si="2"/>
        <v>7.9834605597964375E-2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9</v>
      </c>
      <c r="Z18" s="116">
        <v>10</v>
      </c>
      <c r="AB18" s="121">
        <f t="shared" si="2"/>
        <v>3.1806615776081423E-3</v>
      </c>
    </row>
    <row r="19" spans="1:28" x14ac:dyDescent="0.25">
      <c r="A19" s="65" t="str">
        <f>$S$1&amp;" ("&amp;$V$2&amp;" to "&amp;$Z$2&amp;")"</f>
        <v>Goyder (2015-16 to 2019-20)</v>
      </c>
      <c r="B19" s="65"/>
      <c r="C19" s="65"/>
      <c r="D19" s="65"/>
      <c r="E19" s="65"/>
      <c r="F19" s="65"/>
      <c r="G19" s="65" t="str">
        <f>$S$1&amp;" ("&amp;$V$2&amp;" to "&amp;$Z$2&amp;")"</f>
        <v>Goyder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125</v>
      </c>
      <c r="Z19" s="116">
        <v>131</v>
      </c>
      <c r="AB19" s="121">
        <f t="shared" si="2"/>
        <v>4.1666666666666664E-2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86</v>
      </c>
      <c r="Z20" s="116">
        <v>97</v>
      </c>
      <c r="AB20" s="121">
        <f t="shared" si="2"/>
        <v>3.0852417302798984E-2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178</v>
      </c>
      <c r="Z21" s="116">
        <v>211</v>
      </c>
      <c r="AB21" s="121">
        <f t="shared" si="2"/>
        <v>6.7111959287531803E-2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103</v>
      </c>
      <c r="Z22" s="116">
        <v>84</v>
      </c>
      <c r="AB22" s="121">
        <f t="shared" si="2"/>
        <v>2.6717557251908396E-2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109</v>
      </c>
      <c r="Z23" s="116">
        <v>103</v>
      </c>
      <c r="AB23" s="121">
        <f t="shared" si="2"/>
        <v>3.2760814249363869E-2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</v>
      </c>
      <c r="Z24" s="116">
        <v>3</v>
      </c>
      <c r="AB24" s="121">
        <f t="shared" si="2"/>
        <v>9.5419847328244271E-4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36</v>
      </c>
      <c r="Z25" s="116">
        <v>40</v>
      </c>
      <c r="AB25" s="121">
        <f t="shared" si="2"/>
        <v>1.2722646310432569E-2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30</v>
      </c>
      <c r="Z26" s="116">
        <v>38</v>
      </c>
      <c r="AB26" s="121">
        <f t="shared" si="2"/>
        <v>1.2086513994910942E-2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89</v>
      </c>
      <c r="Z27" s="116">
        <v>88</v>
      </c>
      <c r="AB27" s="121">
        <f t="shared" si="2"/>
        <v>2.7989821882951654E-2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141</v>
      </c>
      <c r="Z28" s="116">
        <v>151</v>
      </c>
      <c r="AB28" s="121">
        <f t="shared" si="2"/>
        <v>4.8027989821882951E-2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126</v>
      </c>
      <c r="Z29" s="116">
        <v>95</v>
      </c>
      <c r="AB29" s="121">
        <f t="shared" si="2"/>
        <v>3.0216284987277353E-2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171</v>
      </c>
      <c r="Z30" s="116">
        <v>196</v>
      </c>
      <c r="AB30" s="121">
        <f t="shared" si="2"/>
        <v>6.2340966921119595E-2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177</v>
      </c>
      <c r="Z31" s="116">
        <v>222</v>
      </c>
      <c r="AB31" s="121">
        <f t="shared" si="2"/>
        <v>7.061068702290077E-2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19</v>
      </c>
      <c r="Z32" s="116">
        <v>23</v>
      </c>
      <c r="AB32" s="121">
        <f t="shared" si="2"/>
        <v>7.3155216284987281E-3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61</v>
      </c>
      <c r="Z33" s="116">
        <v>83</v>
      </c>
      <c r="AB33" s="121">
        <f t="shared" si="2"/>
        <v>2.6399491094147583E-2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2887</v>
      </c>
      <c r="Z34" s="124">
        <v>3144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1679</v>
      </c>
      <c r="AB37" s="136">
        <f>Z37/Z40*100</f>
        <v>81.982421875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369</v>
      </c>
      <c r="AB38" s="136">
        <f>Z38/Z40*100</f>
        <v>18.017578125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2048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3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34</v>
      </c>
      <c r="W45" s="116">
        <v>36</v>
      </c>
      <c r="X45" s="116">
        <v>31</v>
      </c>
      <c r="Y45" s="116">
        <v>28</v>
      </c>
      <c r="Z45" s="116">
        <v>38</v>
      </c>
    </row>
    <row r="46" spans="19:32" x14ac:dyDescent="0.25">
      <c r="S46" s="119" t="s">
        <v>39</v>
      </c>
      <c r="T46" s="119"/>
      <c r="U46" s="116"/>
      <c r="V46" s="116">
        <v>79</v>
      </c>
      <c r="W46" s="116">
        <v>119</v>
      </c>
      <c r="X46" s="116">
        <v>107</v>
      </c>
      <c r="Y46" s="116">
        <v>137</v>
      </c>
      <c r="Z46" s="116">
        <v>101</v>
      </c>
    </row>
    <row r="47" spans="19:32" x14ac:dyDescent="0.25">
      <c r="S47" s="119" t="s">
        <v>40</v>
      </c>
      <c r="T47" s="119"/>
      <c r="U47" s="116"/>
      <c r="V47" s="116">
        <v>101</v>
      </c>
      <c r="W47" s="116">
        <v>148</v>
      </c>
      <c r="X47" s="116">
        <v>160</v>
      </c>
      <c r="Y47" s="116">
        <v>154</v>
      </c>
      <c r="Z47" s="116">
        <v>174</v>
      </c>
    </row>
    <row r="48" spans="19:32" x14ac:dyDescent="0.25">
      <c r="S48" s="119" t="s">
        <v>41</v>
      </c>
      <c r="T48" s="119"/>
      <c r="U48" s="116"/>
      <c r="V48" s="116">
        <v>143</v>
      </c>
      <c r="W48" s="116">
        <v>168</v>
      </c>
      <c r="X48" s="116">
        <v>175</v>
      </c>
      <c r="Y48" s="116">
        <v>176</v>
      </c>
      <c r="Z48" s="116">
        <v>146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111</v>
      </c>
      <c r="W49" s="116">
        <v>146</v>
      </c>
      <c r="X49" s="116">
        <v>140</v>
      </c>
      <c r="Y49" s="116">
        <v>134</v>
      </c>
      <c r="Z49" s="116">
        <v>161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Goyder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109</v>
      </c>
      <c r="W50" s="116">
        <v>122</v>
      </c>
      <c r="X50" s="116">
        <v>120</v>
      </c>
      <c r="Y50" s="116">
        <v>123</v>
      </c>
      <c r="Z50" s="116">
        <v>137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95</v>
      </c>
      <c r="W51" s="116">
        <v>107</v>
      </c>
      <c r="X51" s="116">
        <v>131</v>
      </c>
      <c r="Y51" s="116">
        <v>113</v>
      </c>
      <c r="Z51" s="116">
        <v>148</v>
      </c>
    </row>
    <row r="52" spans="1:26" ht="15" customHeight="1" x14ac:dyDescent="0.25">
      <c r="S52" s="119" t="s">
        <v>45</v>
      </c>
      <c r="T52" s="119"/>
      <c r="U52" s="116"/>
      <c r="V52" s="116">
        <v>129</v>
      </c>
      <c r="W52" s="116">
        <v>137</v>
      </c>
      <c r="X52" s="116">
        <v>135</v>
      </c>
      <c r="Y52" s="116">
        <v>138</v>
      </c>
      <c r="Z52" s="116">
        <v>142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130</v>
      </c>
      <c r="W53" s="116">
        <v>153</v>
      </c>
      <c r="X53" s="116">
        <v>170</v>
      </c>
      <c r="Y53" s="116">
        <v>164</v>
      </c>
      <c r="Z53" s="116">
        <v>172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142</v>
      </c>
      <c r="W54" s="116">
        <v>175</v>
      </c>
      <c r="X54" s="116">
        <v>195</v>
      </c>
      <c r="Y54" s="116">
        <v>165</v>
      </c>
      <c r="Z54" s="116">
        <v>169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133</v>
      </c>
      <c r="W55" s="116">
        <v>161</v>
      </c>
      <c r="X55" s="116">
        <v>167</v>
      </c>
      <c r="Y55" s="116">
        <v>145</v>
      </c>
      <c r="Z55" s="116">
        <v>171</v>
      </c>
    </row>
    <row r="56" spans="1:26" ht="15" customHeight="1" x14ac:dyDescent="0.25">
      <c r="S56" s="119" t="s">
        <v>49</v>
      </c>
      <c r="T56" s="119"/>
      <c r="U56" s="116"/>
      <c r="V56" s="116">
        <v>64</v>
      </c>
      <c r="W56" s="116">
        <v>67</v>
      </c>
      <c r="X56" s="116">
        <v>110</v>
      </c>
      <c r="Y56" s="116">
        <v>105</v>
      </c>
      <c r="Z56" s="116">
        <v>117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18</v>
      </c>
      <c r="W57" s="116">
        <v>25</v>
      </c>
      <c r="X57" s="116">
        <v>36</v>
      </c>
      <c r="Y57" s="116">
        <v>38</v>
      </c>
      <c r="Z57" s="116">
        <v>47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9</v>
      </c>
      <c r="W58" s="116">
        <v>13</v>
      </c>
      <c r="X58" s="116">
        <v>25</v>
      </c>
      <c r="Y58" s="116">
        <v>14</v>
      </c>
      <c r="Z58" s="116">
        <v>27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6</v>
      </c>
      <c r="W59" s="116">
        <v>9</v>
      </c>
      <c r="X59" s="116">
        <v>13</v>
      </c>
      <c r="Y59" s="116">
        <v>7</v>
      </c>
      <c r="Z59" s="116">
        <v>10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6</v>
      </c>
      <c r="W60" s="116">
        <v>0</v>
      </c>
      <c r="X60" s="116">
        <v>9</v>
      </c>
      <c r="Y60" s="116">
        <v>4</v>
      </c>
      <c r="Z60" s="116">
        <v>7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1319</v>
      </c>
      <c r="W61" s="116">
        <v>1591</v>
      </c>
      <c r="X61" s="116">
        <v>1890</v>
      </c>
      <c r="Y61" s="116">
        <v>1636</v>
      </c>
      <c r="Z61" s="116">
        <v>1765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19</v>
      </c>
      <c r="W64" s="116">
        <v>19</v>
      </c>
      <c r="X64" s="116">
        <v>22</v>
      </c>
      <c r="Y64" s="116">
        <v>36</v>
      </c>
      <c r="Z64" s="116">
        <v>39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Goyder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60</v>
      </c>
      <c r="W65" s="116">
        <v>61</v>
      </c>
      <c r="X65" s="116">
        <v>45</v>
      </c>
      <c r="Y65" s="116">
        <v>72</v>
      </c>
      <c r="Z65" s="116">
        <v>71</v>
      </c>
    </row>
    <row r="66" spans="1:26" x14ac:dyDescent="0.25">
      <c r="S66" s="119" t="s">
        <v>40</v>
      </c>
      <c r="T66" s="119"/>
      <c r="U66" s="116"/>
      <c r="V66" s="116">
        <v>61</v>
      </c>
      <c r="W66" s="116">
        <v>90</v>
      </c>
      <c r="X66" s="116">
        <v>119</v>
      </c>
      <c r="Y66" s="116">
        <v>87</v>
      </c>
      <c r="Z66" s="116">
        <v>105</v>
      </c>
    </row>
    <row r="67" spans="1:26" x14ac:dyDescent="0.25">
      <c r="S67" s="119" t="s">
        <v>41</v>
      </c>
      <c r="T67" s="119"/>
      <c r="U67" s="116"/>
      <c r="V67" s="116">
        <v>84</v>
      </c>
      <c r="W67" s="116">
        <v>114</v>
      </c>
      <c r="X67" s="116">
        <v>132</v>
      </c>
      <c r="Y67" s="116">
        <v>108</v>
      </c>
      <c r="Z67" s="116">
        <v>112</v>
      </c>
    </row>
    <row r="68" spans="1:26" x14ac:dyDescent="0.25">
      <c r="S68" s="119" t="s">
        <v>42</v>
      </c>
      <c r="T68" s="119"/>
      <c r="U68" s="116"/>
      <c r="V68" s="116">
        <v>58</v>
      </c>
      <c r="W68" s="116">
        <v>73</v>
      </c>
      <c r="X68" s="116">
        <v>97</v>
      </c>
      <c r="Y68" s="116">
        <v>102</v>
      </c>
      <c r="Z68" s="116">
        <v>102</v>
      </c>
    </row>
    <row r="69" spans="1:26" x14ac:dyDescent="0.25">
      <c r="S69" s="119" t="s">
        <v>43</v>
      </c>
      <c r="T69" s="119"/>
      <c r="U69" s="116"/>
      <c r="V69" s="116">
        <v>97</v>
      </c>
      <c r="W69" s="116">
        <v>91</v>
      </c>
      <c r="X69" s="116">
        <v>99</v>
      </c>
      <c r="Y69" s="116">
        <v>85</v>
      </c>
      <c r="Z69" s="116">
        <v>102</v>
      </c>
    </row>
    <row r="70" spans="1:26" x14ac:dyDescent="0.25">
      <c r="S70" s="119" t="s">
        <v>44</v>
      </c>
      <c r="T70" s="119"/>
      <c r="U70" s="116"/>
      <c r="V70" s="116">
        <v>93</v>
      </c>
      <c r="W70" s="116">
        <v>114</v>
      </c>
      <c r="X70" s="116">
        <v>125</v>
      </c>
      <c r="Y70" s="116">
        <v>118</v>
      </c>
      <c r="Z70" s="116">
        <v>152</v>
      </c>
    </row>
    <row r="71" spans="1:26" x14ac:dyDescent="0.25">
      <c r="S71" s="119" t="s">
        <v>45</v>
      </c>
      <c r="T71" s="119"/>
      <c r="U71" s="116"/>
      <c r="V71" s="116">
        <v>123</v>
      </c>
      <c r="W71" s="116">
        <v>121</v>
      </c>
      <c r="X71" s="116">
        <v>152</v>
      </c>
      <c r="Y71" s="116">
        <v>125</v>
      </c>
      <c r="Z71" s="116">
        <v>122</v>
      </c>
    </row>
    <row r="72" spans="1:26" x14ac:dyDescent="0.25">
      <c r="S72" s="119" t="s">
        <v>46</v>
      </c>
      <c r="T72" s="119"/>
      <c r="U72" s="116"/>
      <c r="V72" s="116">
        <v>124</v>
      </c>
      <c r="W72" s="116">
        <v>130</v>
      </c>
      <c r="X72" s="116">
        <v>130</v>
      </c>
      <c r="Y72" s="116">
        <v>135</v>
      </c>
      <c r="Z72" s="116">
        <v>145</v>
      </c>
    </row>
    <row r="73" spans="1:26" x14ac:dyDescent="0.25">
      <c r="S73" s="119" t="s">
        <v>47</v>
      </c>
      <c r="T73" s="119"/>
      <c r="U73" s="116"/>
      <c r="V73" s="116">
        <v>142</v>
      </c>
      <c r="W73" s="116">
        <v>152</v>
      </c>
      <c r="X73" s="116">
        <v>183</v>
      </c>
      <c r="Y73" s="116">
        <v>145</v>
      </c>
      <c r="Z73" s="116">
        <v>147</v>
      </c>
    </row>
    <row r="74" spans="1:26" x14ac:dyDescent="0.25">
      <c r="S74" s="119" t="s">
        <v>48</v>
      </c>
      <c r="T74" s="119"/>
      <c r="U74" s="116"/>
      <c r="V74" s="116">
        <v>102</v>
      </c>
      <c r="W74" s="116">
        <v>126</v>
      </c>
      <c r="X74" s="116">
        <v>130</v>
      </c>
      <c r="Y74" s="116">
        <v>141</v>
      </c>
      <c r="Z74" s="116">
        <v>150</v>
      </c>
    </row>
    <row r="75" spans="1:26" x14ac:dyDescent="0.25">
      <c r="S75" s="119" t="s">
        <v>49</v>
      </c>
      <c r="T75" s="119"/>
      <c r="U75" s="116"/>
      <c r="V75" s="116">
        <v>40</v>
      </c>
      <c r="W75" s="116">
        <v>34</v>
      </c>
      <c r="X75" s="116">
        <v>52</v>
      </c>
      <c r="Y75" s="116">
        <v>60</v>
      </c>
      <c r="Z75" s="116">
        <v>73</v>
      </c>
    </row>
    <row r="76" spans="1:26" x14ac:dyDescent="0.25">
      <c r="S76" s="119" t="s">
        <v>50</v>
      </c>
      <c r="T76" s="119"/>
      <c r="U76" s="116"/>
      <c r="V76" s="116">
        <v>15</v>
      </c>
      <c r="W76" s="116">
        <v>20</v>
      </c>
      <c r="X76" s="116">
        <v>25</v>
      </c>
      <c r="Y76" s="116">
        <v>12</v>
      </c>
      <c r="Z76" s="116">
        <v>18</v>
      </c>
    </row>
    <row r="77" spans="1:26" x14ac:dyDescent="0.25">
      <c r="S77" s="119" t="s">
        <v>51</v>
      </c>
      <c r="T77" s="119"/>
      <c r="U77" s="116"/>
      <c r="V77" s="116">
        <v>13</v>
      </c>
      <c r="W77" s="116">
        <v>13</v>
      </c>
      <c r="X77" s="116">
        <v>23</v>
      </c>
      <c r="Y77" s="116">
        <v>16</v>
      </c>
      <c r="Z77" s="116">
        <v>21</v>
      </c>
    </row>
    <row r="78" spans="1:26" x14ac:dyDescent="0.25">
      <c r="S78" s="119" t="s">
        <v>52</v>
      </c>
      <c r="T78" s="119"/>
      <c r="U78" s="116"/>
      <c r="V78" s="116">
        <v>8</v>
      </c>
      <c r="W78" s="116">
        <v>3</v>
      </c>
      <c r="X78" s="116">
        <v>9</v>
      </c>
      <c r="Y78" s="116">
        <v>9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4</v>
      </c>
      <c r="X79" s="116">
        <v>4</v>
      </c>
      <c r="Y79" s="116">
        <v>3</v>
      </c>
      <c r="Z79" s="116">
        <v>4</v>
      </c>
    </row>
    <row r="80" spans="1:26" x14ac:dyDescent="0.25">
      <c r="S80" s="122" t="s">
        <v>54</v>
      </c>
      <c r="T80" s="122"/>
      <c r="U80" s="116"/>
      <c r="V80" s="116">
        <v>1048</v>
      </c>
      <c r="W80" s="116">
        <v>1169</v>
      </c>
      <c r="X80" s="116">
        <v>1377</v>
      </c>
      <c r="Y80" s="116">
        <v>1251</v>
      </c>
      <c r="Z80" s="116">
        <v>1373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Goyder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67</v>
      </c>
      <c r="W83" s="116">
        <v>86</v>
      </c>
      <c r="X83" s="116">
        <v>101</v>
      </c>
      <c r="Y83" s="116">
        <v>92</v>
      </c>
      <c r="Z83" s="116">
        <v>111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39</v>
      </c>
      <c r="W84" s="116">
        <v>40</v>
      </c>
      <c r="X84" s="116">
        <v>42</v>
      </c>
      <c r="Y84" s="116">
        <v>36</v>
      </c>
      <c r="Z84" s="116">
        <v>32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141</v>
      </c>
      <c r="W85" s="116">
        <v>158</v>
      </c>
      <c r="X85" s="116">
        <v>175</v>
      </c>
      <c r="Y85" s="116">
        <v>149</v>
      </c>
      <c r="Z85" s="116">
        <v>169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3,146</v>
      </c>
      <c r="D86" s="98">
        <f t="shared" ref="D86:D91" si="4">AD4</f>
        <v>9.1224419007977842E-2</v>
      </c>
      <c r="E86" s="99">
        <f t="shared" ref="E86:E91" si="5">AD4</f>
        <v>9.1224419007977842E-2</v>
      </c>
      <c r="F86" s="98">
        <f t="shared" ref="F86:F91" si="6">AF4</f>
        <v>0.32910857625686529</v>
      </c>
      <c r="G86" s="99">
        <f t="shared" ref="G86:G91" si="7">AF4</f>
        <v>0.32910857625686529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20</v>
      </c>
      <c r="W86" s="116">
        <v>32</v>
      </c>
      <c r="X86" s="116">
        <v>27</v>
      </c>
      <c r="Y86" s="116">
        <v>32</v>
      </c>
      <c r="Z86" s="116">
        <v>30</v>
      </c>
    </row>
    <row r="87" spans="1:30" ht="15" customHeight="1" x14ac:dyDescent="0.25">
      <c r="A87" s="100" t="s">
        <v>4</v>
      </c>
      <c r="B87" s="51"/>
      <c r="C87" s="101" t="str">
        <f t="shared" si="3"/>
        <v>1,769</v>
      </c>
      <c r="D87" s="98">
        <f t="shared" si="4"/>
        <v>7.9316656497864457E-2</v>
      </c>
      <c r="E87" s="99">
        <f t="shared" si="5"/>
        <v>7.9316656497864457E-2</v>
      </c>
      <c r="F87" s="98">
        <f t="shared" si="6"/>
        <v>0.33610271903323263</v>
      </c>
      <c r="G87" s="99">
        <f t="shared" si="7"/>
        <v>0.33610271903323263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12</v>
      </c>
      <c r="W87" s="116">
        <v>17</v>
      </c>
      <c r="X87" s="116">
        <v>14</v>
      </c>
      <c r="Y87" s="116">
        <v>20</v>
      </c>
      <c r="Z87" s="116">
        <v>19</v>
      </c>
    </row>
    <row r="88" spans="1:30" ht="15" customHeight="1" x14ac:dyDescent="0.25">
      <c r="A88" s="100" t="s">
        <v>5</v>
      </c>
      <c r="B88" s="51"/>
      <c r="C88" s="101" t="str">
        <f t="shared" si="3"/>
        <v>1,376</v>
      </c>
      <c r="D88" s="98">
        <f t="shared" si="4"/>
        <v>0.10256410256410264</v>
      </c>
      <c r="E88" s="99">
        <f t="shared" si="5"/>
        <v>0.10256410256410264</v>
      </c>
      <c r="F88" s="98">
        <f t="shared" si="6"/>
        <v>0.31548757170172093</v>
      </c>
      <c r="G88" s="99">
        <f t="shared" si="7"/>
        <v>0.31548757170172093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18</v>
      </c>
      <c r="W88" s="116">
        <v>21</v>
      </c>
      <c r="X88" s="116">
        <v>23</v>
      </c>
      <c r="Y88" s="116">
        <v>32</v>
      </c>
      <c r="Z88" s="116">
        <v>32</v>
      </c>
    </row>
    <row r="89" spans="1:30" ht="15" customHeight="1" x14ac:dyDescent="0.25">
      <c r="A89" s="51" t="s">
        <v>6</v>
      </c>
      <c r="B89" s="51"/>
      <c r="C89" s="101" t="str">
        <f t="shared" si="3"/>
        <v>2,045</v>
      </c>
      <c r="D89" s="98">
        <f t="shared" si="4"/>
        <v>0.10064585575888052</v>
      </c>
      <c r="E89" s="99">
        <f t="shared" si="5"/>
        <v>0.10064585575888052</v>
      </c>
      <c r="F89" s="98">
        <f t="shared" si="6"/>
        <v>0.33051398828887435</v>
      </c>
      <c r="G89" s="99">
        <f t="shared" si="7"/>
        <v>0.33051398828887435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77</v>
      </c>
      <c r="W89" s="116">
        <v>88</v>
      </c>
      <c r="X89" s="116">
        <v>115</v>
      </c>
      <c r="Y89" s="116">
        <v>114</v>
      </c>
      <c r="Z89" s="116">
        <v>127</v>
      </c>
    </row>
    <row r="90" spans="1:30" ht="15" customHeight="1" x14ac:dyDescent="0.25">
      <c r="A90" s="51" t="s">
        <v>100</v>
      </c>
      <c r="B90" s="51"/>
      <c r="C90" s="101" t="str">
        <f t="shared" si="3"/>
        <v>$26,766</v>
      </c>
      <c r="D90" s="98">
        <f t="shared" si="4"/>
        <v>-0.10666777918697012</v>
      </c>
      <c r="E90" s="99">
        <f t="shared" si="5"/>
        <v>-0.10666777918697012</v>
      </c>
      <c r="F90" s="98">
        <f t="shared" si="6"/>
        <v>9.2885701152616296E-3</v>
      </c>
      <c r="G90" s="99">
        <f t="shared" si="7"/>
        <v>9.2885701152616296E-3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174</v>
      </c>
      <c r="W90" s="116">
        <v>204</v>
      </c>
      <c r="X90" s="116">
        <v>242</v>
      </c>
      <c r="Y90" s="116">
        <v>237</v>
      </c>
      <c r="Z90" s="116">
        <v>228</v>
      </c>
    </row>
    <row r="91" spans="1:30" ht="15" customHeight="1" x14ac:dyDescent="0.25">
      <c r="A91" s="51" t="s">
        <v>7</v>
      </c>
      <c r="B91" s="51"/>
      <c r="C91" s="101" t="str">
        <f t="shared" si="3"/>
        <v>$79.7 mil</v>
      </c>
      <c r="D91" s="98">
        <f t="shared" si="4"/>
        <v>4.9251821419490582E-2</v>
      </c>
      <c r="E91" s="99">
        <f t="shared" si="5"/>
        <v>4.9251821419490582E-2</v>
      </c>
      <c r="F91" s="98">
        <f t="shared" si="6"/>
        <v>0.24580575423126949</v>
      </c>
      <c r="G91" s="99">
        <f t="shared" si="7"/>
        <v>0.24580575423126949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839</v>
      </c>
      <c r="W91" s="116">
        <v>974</v>
      </c>
      <c r="X91" s="116">
        <v>1157</v>
      </c>
      <c r="Y91" s="116">
        <v>1018</v>
      </c>
      <c r="Z91" s="116">
        <v>1127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31</v>
      </c>
      <c r="W93" s="116">
        <v>50</v>
      </c>
      <c r="X93" s="116">
        <v>53</v>
      </c>
      <c r="Y93" s="116">
        <v>44</v>
      </c>
      <c r="Z93" s="116">
        <v>49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98</v>
      </c>
      <c r="W94" s="116">
        <v>111</v>
      </c>
      <c r="X94" s="116">
        <v>124</v>
      </c>
      <c r="Y94" s="116">
        <v>121</v>
      </c>
      <c r="Z94" s="116">
        <v>120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23</v>
      </c>
      <c r="W95" s="116">
        <v>34</v>
      </c>
      <c r="X95" s="116">
        <v>44</v>
      </c>
      <c r="Y95" s="116">
        <v>40</v>
      </c>
      <c r="Z95" s="116">
        <v>44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88</v>
      </c>
      <c r="W96" s="116">
        <v>91</v>
      </c>
      <c r="X96" s="116">
        <v>109</v>
      </c>
      <c r="Y96" s="116">
        <v>104</v>
      </c>
      <c r="Z96" s="116">
        <v>123</v>
      </c>
    </row>
    <row r="97" spans="1:32" ht="15" customHeight="1" x14ac:dyDescent="0.25">
      <c r="S97" s="119" t="s">
        <v>191</v>
      </c>
      <c r="T97" s="119"/>
      <c r="U97" s="116"/>
      <c r="V97" s="116">
        <v>95</v>
      </c>
      <c r="W97" s="116">
        <v>111</v>
      </c>
      <c r="X97" s="116">
        <v>126</v>
      </c>
      <c r="Y97" s="116">
        <v>101</v>
      </c>
      <c r="Z97" s="116">
        <v>119</v>
      </c>
    </row>
    <row r="98" spans="1:32" ht="15" customHeight="1" x14ac:dyDescent="0.25">
      <c r="S98" s="119" t="s">
        <v>192</v>
      </c>
      <c r="T98" s="119"/>
      <c r="U98" s="116"/>
      <c r="V98" s="116">
        <v>65</v>
      </c>
      <c r="W98" s="116">
        <v>62</v>
      </c>
      <c r="X98" s="116">
        <v>79</v>
      </c>
      <c r="Y98" s="116">
        <v>74</v>
      </c>
      <c r="Z98" s="116">
        <v>91</v>
      </c>
    </row>
    <row r="99" spans="1:32" ht="15" customHeight="1" x14ac:dyDescent="0.25">
      <c r="S99" s="119" t="s">
        <v>193</v>
      </c>
      <c r="T99" s="119"/>
      <c r="U99" s="116"/>
      <c r="V99" s="116">
        <v>3</v>
      </c>
      <c r="W99" s="116">
        <v>8</v>
      </c>
      <c r="X99" s="116">
        <v>8</v>
      </c>
      <c r="Y99" s="116">
        <v>6</v>
      </c>
      <c r="Z99" s="116">
        <v>3</v>
      </c>
    </row>
    <row r="100" spans="1:32" ht="15" customHeight="1" x14ac:dyDescent="0.25">
      <c r="S100" s="119" t="s">
        <v>59</v>
      </c>
      <c r="T100" s="119"/>
      <c r="U100" s="116"/>
      <c r="V100" s="116">
        <v>101</v>
      </c>
      <c r="W100" s="116">
        <v>110</v>
      </c>
      <c r="X100" s="116">
        <v>111</v>
      </c>
      <c r="Y100" s="116">
        <v>116</v>
      </c>
      <c r="Z100" s="116">
        <v>109</v>
      </c>
    </row>
    <row r="101" spans="1:32" x14ac:dyDescent="0.25">
      <c r="A101" s="20"/>
      <c r="S101" s="122" t="s">
        <v>54</v>
      </c>
      <c r="T101" s="122"/>
      <c r="U101" s="116"/>
      <c r="V101" s="116">
        <v>697</v>
      </c>
      <c r="W101" s="116">
        <v>792</v>
      </c>
      <c r="X101" s="116">
        <v>901</v>
      </c>
      <c r="Y101" s="116">
        <v>838</v>
      </c>
      <c r="Z101" s="116">
        <v>921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1470</v>
      </c>
      <c r="W104" s="116">
        <v>1806</v>
      </c>
      <c r="X104" s="116">
        <v>1973</v>
      </c>
      <c r="Y104" s="116">
        <v>1795</v>
      </c>
      <c r="Z104" s="116">
        <v>1992</v>
      </c>
      <c r="AB104" s="113" t="str">
        <f>TEXT(Z104,"###,###")</f>
        <v>1,992</v>
      </c>
      <c r="AD104" s="134">
        <f>Z104/($Z$4)*100</f>
        <v>63.318499682136043</v>
      </c>
      <c r="AF104" s="113"/>
    </row>
    <row r="105" spans="1:32" x14ac:dyDescent="0.25">
      <c r="S105" s="119" t="s">
        <v>18</v>
      </c>
      <c r="T105" s="119"/>
      <c r="U105" s="116"/>
      <c r="V105" s="116">
        <v>339</v>
      </c>
      <c r="W105" s="116">
        <v>396</v>
      </c>
      <c r="X105" s="116">
        <v>424</v>
      </c>
      <c r="Y105" s="116">
        <v>370</v>
      </c>
      <c r="Z105" s="116">
        <v>379</v>
      </c>
      <c r="AB105" s="113" t="str">
        <f>TEXT(Z105,"###,###")</f>
        <v>379</v>
      </c>
      <c r="AD105" s="134">
        <f>Z105/($Z$4)*100</f>
        <v>12.047043865225683</v>
      </c>
      <c r="AF105" s="113"/>
    </row>
    <row r="106" spans="1:32" x14ac:dyDescent="0.25">
      <c r="S106" s="122" t="s">
        <v>54</v>
      </c>
      <c r="T106" s="122"/>
      <c r="U106" s="124"/>
      <c r="V106" s="124">
        <v>1809</v>
      </c>
      <c r="W106" s="124">
        <v>2202</v>
      </c>
      <c r="X106" s="124">
        <v>2397</v>
      </c>
      <c r="Y106" s="124">
        <v>2165</v>
      </c>
      <c r="Z106" s="124">
        <v>2371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455</v>
      </c>
      <c r="W108" s="116">
        <v>554</v>
      </c>
      <c r="X108" s="116">
        <v>659</v>
      </c>
      <c r="Y108" s="116">
        <v>508</v>
      </c>
      <c r="Z108" s="116">
        <v>573</v>
      </c>
      <c r="AB108" s="113" t="str">
        <f>TEXT(Z108,"###,###")</f>
        <v>573</v>
      </c>
      <c r="AD108" s="134">
        <f>Z108/($Z$4)*100</f>
        <v>18.21360457724094</v>
      </c>
      <c r="AF108" s="113"/>
    </row>
    <row r="109" spans="1:32" x14ac:dyDescent="0.25">
      <c r="S109" s="119" t="s">
        <v>21</v>
      </c>
      <c r="T109" s="119"/>
      <c r="U109" s="116"/>
      <c r="V109" s="116">
        <v>430</v>
      </c>
      <c r="W109" s="116">
        <v>569</v>
      </c>
      <c r="X109" s="116">
        <v>591</v>
      </c>
      <c r="Y109" s="116">
        <v>554</v>
      </c>
      <c r="Z109" s="116">
        <v>574</v>
      </c>
      <c r="AB109" s="113" t="str">
        <f>TEXT(Z109,"###,###")</f>
        <v>574</v>
      </c>
      <c r="AD109" s="134">
        <f>Z109/($Z$4)*100</f>
        <v>18.245390972663699</v>
      </c>
      <c r="AF109" s="113"/>
    </row>
    <row r="110" spans="1:32" x14ac:dyDescent="0.25">
      <c r="S110" s="119" t="s">
        <v>22</v>
      </c>
      <c r="T110" s="119"/>
      <c r="U110" s="116"/>
      <c r="V110" s="116">
        <v>389</v>
      </c>
      <c r="W110" s="116">
        <v>464</v>
      </c>
      <c r="X110" s="116">
        <v>496</v>
      </c>
      <c r="Y110" s="116">
        <v>502</v>
      </c>
      <c r="Z110" s="116">
        <v>575</v>
      </c>
      <c r="AB110" s="113" t="str">
        <f>TEXT(Z110,"###,###")</f>
        <v>575</v>
      </c>
      <c r="AD110" s="134">
        <f>Z110/($Z$4)*100</f>
        <v>18.277177368086459</v>
      </c>
      <c r="AF110" s="113"/>
    </row>
    <row r="111" spans="1:32" x14ac:dyDescent="0.25">
      <c r="S111" s="119" t="s">
        <v>23</v>
      </c>
      <c r="T111" s="119"/>
      <c r="U111" s="116"/>
      <c r="V111" s="116">
        <v>536</v>
      </c>
      <c r="W111" s="116">
        <v>615</v>
      </c>
      <c r="X111" s="116">
        <v>656</v>
      </c>
      <c r="Y111" s="116">
        <v>601</v>
      </c>
      <c r="Z111" s="116">
        <v>644</v>
      </c>
      <c r="AB111" s="113" t="str">
        <f>TEXT(Z111,"###,###")</f>
        <v>644</v>
      </c>
      <c r="AD111" s="134">
        <f>Z111/($Z$4)*100</f>
        <v>20.470438652256835</v>
      </c>
      <c r="AF111" s="113"/>
    </row>
    <row r="112" spans="1:32" x14ac:dyDescent="0.25">
      <c r="S112" s="122" t="s">
        <v>54</v>
      </c>
      <c r="T112" s="122"/>
      <c r="U112" s="116"/>
      <c r="V112" s="116">
        <v>2367</v>
      </c>
      <c r="W112" s="116">
        <v>2760</v>
      </c>
      <c r="X112" s="116">
        <v>3268</v>
      </c>
      <c r="Y112" s="116">
        <v>2884</v>
      </c>
      <c r="Z112" s="116">
        <v>3140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48.64</v>
      </c>
      <c r="W118" s="135">
        <v>45.43</v>
      </c>
      <c r="X118" s="135">
        <v>46.29</v>
      </c>
      <c r="Y118" s="135">
        <v>45.81</v>
      </c>
      <c r="Z118" s="135">
        <v>46.47</v>
      </c>
      <c r="AB118" s="113" t="str">
        <f>TEXT(Z118,"##.0")</f>
        <v>46.5</v>
      </c>
    </row>
    <row r="120" spans="19:32" x14ac:dyDescent="0.25">
      <c r="S120" s="105" t="s">
        <v>102</v>
      </c>
      <c r="T120" s="116"/>
      <c r="U120" s="116"/>
      <c r="V120" s="116">
        <v>991</v>
      </c>
      <c r="W120" s="116">
        <v>1157</v>
      </c>
      <c r="X120" s="116">
        <v>1276</v>
      </c>
      <c r="Y120" s="116">
        <v>1250</v>
      </c>
      <c r="Z120" s="116">
        <v>1324</v>
      </c>
      <c r="AB120" s="113" t="str">
        <f>TEXT(Z120,"###,###")</f>
        <v>1,324</v>
      </c>
    </row>
    <row r="121" spans="19:32" x14ac:dyDescent="0.25">
      <c r="S121" s="105" t="s">
        <v>103</v>
      </c>
      <c r="T121" s="116"/>
      <c r="U121" s="116"/>
      <c r="V121" s="116">
        <v>304</v>
      </c>
      <c r="W121" s="116">
        <v>352</v>
      </c>
      <c r="X121" s="116">
        <v>489</v>
      </c>
      <c r="Y121" s="116">
        <v>365</v>
      </c>
      <c r="Z121" s="116">
        <v>455</v>
      </c>
      <c r="AB121" s="113" t="str">
        <f>TEXT(Z121,"###,###")</f>
        <v>455</v>
      </c>
    </row>
    <row r="122" spans="19:32" x14ac:dyDescent="0.25">
      <c r="S122" s="105" t="s">
        <v>104</v>
      </c>
      <c r="T122" s="116"/>
      <c r="U122" s="116"/>
      <c r="V122" s="116">
        <v>237</v>
      </c>
      <c r="W122" s="116">
        <v>257</v>
      </c>
      <c r="X122" s="116">
        <v>295</v>
      </c>
      <c r="Y122" s="116">
        <v>241</v>
      </c>
      <c r="Z122" s="116">
        <v>274</v>
      </c>
      <c r="AB122" s="113" t="str">
        <f>TEXT(Z122,"###,###")</f>
        <v>274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1228</v>
      </c>
      <c r="W124" s="116">
        <v>1414</v>
      </c>
      <c r="X124" s="116">
        <v>1571</v>
      </c>
      <c r="Y124" s="116">
        <v>1491</v>
      </c>
      <c r="Z124" s="116">
        <v>1598</v>
      </c>
      <c r="AB124" s="113" t="str">
        <f>TEXT(Z124,"###,###")</f>
        <v>1,598</v>
      </c>
      <c r="AD124" s="131">
        <f>Z124/$Z$7*100</f>
        <v>78.141809290953546</v>
      </c>
    </row>
    <row r="125" spans="19:32" x14ac:dyDescent="0.25">
      <c r="S125" s="105" t="s">
        <v>106</v>
      </c>
      <c r="T125" s="116"/>
      <c r="U125" s="116"/>
      <c r="V125" s="116">
        <v>541</v>
      </c>
      <c r="W125" s="116">
        <v>609</v>
      </c>
      <c r="X125" s="116">
        <v>784</v>
      </c>
      <c r="Y125" s="116">
        <v>606</v>
      </c>
      <c r="Z125" s="116">
        <v>729</v>
      </c>
      <c r="AB125" s="113" t="str">
        <f>TEXT(Z125,"###,###")</f>
        <v>729</v>
      </c>
      <c r="AD125" s="131">
        <f>Z125/$Z$7*100</f>
        <v>35.647921760391199</v>
      </c>
    </row>
    <row r="127" spans="19:32" x14ac:dyDescent="0.25">
      <c r="S127" s="105" t="s">
        <v>107</v>
      </c>
      <c r="T127" s="116"/>
      <c r="U127" s="116"/>
      <c r="V127" s="116">
        <v>835</v>
      </c>
      <c r="W127" s="116">
        <v>974</v>
      </c>
      <c r="X127" s="116">
        <v>1160</v>
      </c>
      <c r="Y127" s="116">
        <v>1017</v>
      </c>
      <c r="Z127" s="116">
        <v>1126</v>
      </c>
      <c r="AB127" s="113" t="str">
        <f>TEXT(Z127,"###,###")</f>
        <v>1,126</v>
      </c>
      <c r="AD127" s="131">
        <f>Z127/$Z$7*100</f>
        <v>55.061124694376531</v>
      </c>
    </row>
    <row r="128" spans="19:32" x14ac:dyDescent="0.25">
      <c r="S128" s="105" t="s">
        <v>108</v>
      </c>
      <c r="T128" s="116"/>
      <c r="U128" s="116"/>
      <c r="V128" s="116">
        <v>701</v>
      </c>
      <c r="W128" s="116">
        <v>792</v>
      </c>
      <c r="X128" s="116">
        <v>907</v>
      </c>
      <c r="Y128" s="116">
        <v>835</v>
      </c>
      <c r="Z128" s="116">
        <v>927</v>
      </c>
      <c r="AB128" s="113" t="str">
        <f>TEXT(Z128,"###,###")</f>
        <v>927</v>
      </c>
      <c r="AD128" s="131">
        <f>Z128/$Z$7*100</f>
        <v>45.330073349633253</v>
      </c>
    </row>
    <row r="130" spans="19:20" x14ac:dyDescent="0.25">
      <c r="S130" s="105" t="s">
        <v>267</v>
      </c>
      <c r="T130" s="131">
        <v>64.743276283618584</v>
      </c>
    </row>
    <row r="131" spans="19:20" x14ac:dyDescent="0.25">
      <c r="S131" s="105" t="s">
        <v>268</v>
      </c>
      <c r="T131" s="131">
        <v>22.249388753056234</v>
      </c>
    </row>
    <row r="132" spans="19:20" x14ac:dyDescent="0.25">
      <c r="S132" s="105" t="s">
        <v>269</v>
      </c>
      <c r="T132" s="131">
        <v>13.398533007334965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92CD89-84C9-465A-8725-668185CF1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771DC91-5EE8-4616-BD75-FC7B352631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901414-1B65-4ADA-9DE6-FE209AB548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11F462A-7C90-4648-8652-C521E81EBD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DF14-2556-4D2D-9BC1-E3185DCF5B2E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133</v>
      </c>
      <c r="T1" s="103"/>
      <c r="U1" s="103"/>
      <c r="V1" s="103"/>
      <c r="W1" s="103"/>
      <c r="X1" s="103"/>
      <c r="Y1" s="104" t="s">
        <v>218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133</v>
      </c>
      <c r="Y3" s="109" t="s">
        <v>218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10.22 Grant,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4077</v>
      </c>
      <c r="W4" s="112">
        <v>5213</v>
      </c>
      <c r="X4" s="112">
        <v>5946</v>
      </c>
      <c r="Y4" s="112">
        <v>6030</v>
      </c>
      <c r="Z4" s="112">
        <v>6360</v>
      </c>
      <c r="AB4" s="113" t="str">
        <f>TEXT(Z4,"###,###")</f>
        <v>6,360</v>
      </c>
      <c r="AD4" s="114">
        <f>Z4/Y4-1</f>
        <v>5.4726368159204064E-2</v>
      </c>
      <c r="AF4" s="114">
        <f>Z4/V4-1</f>
        <v>0.5599705665930832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2192</v>
      </c>
      <c r="W5" s="112">
        <v>2787</v>
      </c>
      <c r="X5" s="112">
        <v>3159</v>
      </c>
      <c r="Y5" s="112">
        <v>3170</v>
      </c>
      <c r="Z5" s="112">
        <v>3335</v>
      </c>
      <c r="AB5" s="113" t="str">
        <f>TEXT(Z5,"###,###")</f>
        <v>3,335</v>
      </c>
      <c r="AD5" s="114">
        <f t="shared" ref="AD5:AD9" si="0">Z5/Y5-1</f>
        <v>5.2050473186119772E-2</v>
      </c>
      <c r="AF5" s="114">
        <f t="shared" ref="AF5:AF9" si="1">Z5/V5-1</f>
        <v>0.52144160583941601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1889</v>
      </c>
      <c r="W6" s="112">
        <v>2426</v>
      </c>
      <c r="X6" s="112">
        <v>2787</v>
      </c>
      <c r="Y6" s="112">
        <v>2860</v>
      </c>
      <c r="Z6" s="112">
        <v>3030</v>
      </c>
      <c r="AB6" s="113" t="str">
        <f>TEXT(Z6,"###,###")</f>
        <v>3,030</v>
      </c>
      <c r="AD6" s="114">
        <f t="shared" si="0"/>
        <v>5.9440559440559371E-2</v>
      </c>
      <c r="AF6" s="114">
        <f t="shared" si="1"/>
        <v>0.60402329274748534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2790</v>
      </c>
      <c r="W7" s="112">
        <v>3530</v>
      </c>
      <c r="X7" s="112">
        <v>4065</v>
      </c>
      <c r="Y7" s="112">
        <v>4090</v>
      </c>
      <c r="Z7" s="112">
        <v>4335</v>
      </c>
      <c r="AB7" s="113" t="str">
        <f>TEXT(Z7,"###,###")</f>
        <v>4,335</v>
      </c>
      <c r="AD7" s="114">
        <f t="shared" si="0"/>
        <v>5.9902200488997526E-2</v>
      </c>
      <c r="AF7" s="114">
        <f t="shared" si="1"/>
        <v>0.55376344086021501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6,360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4,335</v>
      </c>
      <c r="P8" s="69"/>
      <c r="S8" s="111" t="s">
        <v>86</v>
      </c>
      <c r="T8" s="112"/>
      <c r="U8" s="112"/>
      <c r="V8" s="112">
        <v>33587.550000000003</v>
      </c>
      <c r="W8" s="112">
        <v>35219.620000000003</v>
      </c>
      <c r="X8" s="112">
        <v>37742.769999999997</v>
      </c>
      <c r="Y8" s="112">
        <v>37055.370000000003</v>
      </c>
      <c r="Z8" s="112">
        <v>37522.199999999997</v>
      </c>
      <c r="AB8" s="113" t="str">
        <f>TEXT(Z8,"$###,###")</f>
        <v>$37,522</v>
      </c>
      <c r="AD8" s="114">
        <f t="shared" si="0"/>
        <v>1.2598174029836873E-2</v>
      </c>
      <c r="AF8" s="114">
        <f t="shared" si="1"/>
        <v>0.1171460853798505</v>
      </c>
    </row>
    <row r="9" spans="1:32" x14ac:dyDescent="0.25">
      <c r="A9" s="32" t="s">
        <v>15</v>
      </c>
      <c r="B9" s="73"/>
      <c r="C9" s="74"/>
      <c r="D9" s="75">
        <f>AD104</f>
        <v>70.078616352201266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53.448673587081899</v>
      </c>
      <c r="P9" s="76" t="s">
        <v>87</v>
      </c>
      <c r="S9" s="111" t="s">
        <v>7</v>
      </c>
      <c r="T9" s="112"/>
      <c r="U9" s="112"/>
      <c r="V9" s="112">
        <v>139097090</v>
      </c>
      <c r="W9" s="112">
        <v>175160757</v>
      </c>
      <c r="X9" s="112">
        <v>207391060</v>
      </c>
      <c r="Y9" s="112">
        <v>219210123</v>
      </c>
      <c r="Z9" s="112">
        <v>230327612</v>
      </c>
      <c r="AB9" s="113" t="str">
        <f>TEXT(Z9/1000000,"$#,###.0")&amp;" mil"</f>
        <v>$230.3 mil</v>
      </c>
      <c r="AD9" s="114">
        <f t="shared" si="0"/>
        <v>5.0716129564874146E-2</v>
      </c>
      <c r="AF9" s="114">
        <f t="shared" si="1"/>
        <v>0.65587656794257887</v>
      </c>
    </row>
    <row r="10" spans="1:32" x14ac:dyDescent="0.25">
      <c r="A10" s="32" t="s">
        <v>18</v>
      </c>
      <c r="B10" s="73"/>
      <c r="C10" s="74"/>
      <c r="D10" s="75">
        <f>AD105</f>
        <v>13.018867924528301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46.620530565167243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70.51903114186851</v>
      </c>
      <c r="P11" s="76" t="s">
        <v>87</v>
      </c>
      <c r="S11" s="111" t="s">
        <v>30</v>
      </c>
      <c r="T11" s="116"/>
      <c r="U11" s="116"/>
      <c r="V11" s="116">
        <v>3292</v>
      </c>
      <c r="W11" s="116">
        <v>4165</v>
      </c>
      <c r="X11" s="116">
        <v>4702</v>
      </c>
      <c r="Y11" s="116">
        <v>4852</v>
      </c>
      <c r="Z11" s="116">
        <v>5088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15.017301038062284</v>
      </c>
      <c r="P12" s="76" t="s">
        <v>87</v>
      </c>
      <c r="S12" s="111" t="s">
        <v>31</v>
      </c>
      <c r="T12" s="116"/>
      <c r="U12" s="116"/>
      <c r="V12" s="116">
        <v>791</v>
      </c>
      <c r="W12" s="116">
        <v>1048</v>
      </c>
      <c r="X12" s="116">
        <v>1247</v>
      </c>
      <c r="Y12" s="116">
        <v>1180</v>
      </c>
      <c r="Z12" s="116">
        <v>1273</v>
      </c>
    </row>
    <row r="13" spans="1:32" ht="15" customHeight="1" x14ac:dyDescent="0.25">
      <c r="A13" s="32" t="s">
        <v>20</v>
      </c>
      <c r="B13" s="74"/>
      <c r="C13" s="74"/>
      <c r="D13" s="75">
        <f>AD108</f>
        <v>17.578616352201255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14.463667820069205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17.814465408805031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22.877358490566039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17.651130595293033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941</v>
      </c>
      <c r="Z15" s="116">
        <v>1075</v>
      </c>
      <c r="AB15" s="121">
        <f t="shared" ref="AB15:AB34" si="2">IF(Z15="np",0,Z15/$Z$34)</f>
        <v>0.16902515723270439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24.465408805031448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82.348869404706974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31</v>
      </c>
      <c r="Z16" s="116">
        <v>29</v>
      </c>
      <c r="AB16" s="121">
        <f t="shared" si="2"/>
        <v>4.5597484276729558E-3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452</v>
      </c>
      <c r="Z17" s="116">
        <v>464</v>
      </c>
      <c r="AB17" s="121">
        <f t="shared" si="2"/>
        <v>7.2955974842767293E-2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39</v>
      </c>
      <c r="Z18" s="116">
        <v>36</v>
      </c>
      <c r="AB18" s="121">
        <f t="shared" si="2"/>
        <v>5.6603773584905656E-3</v>
      </c>
    </row>
    <row r="19" spans="1:28" x14ac:dyDescent="0.25">
      <c r="A19" s="65" t="str">
        <f>$S$1&amp;" ("&amp;$V$2&amp;" to "&amp;$Z$2&amp;")"</f>
        <v>Grant (2015-16 to 2019-20)</v>
      </c>
      <c r="B19" s="65"/>
      <c r="C19" s="65"/>
      <c r="D19" s="65"/>
      <c r="E19" s="65"/>
      <c r="F19" s="65"/>
      <c r="G19" s="65" t="str">
        <f>$S$1&amp;" ("&amp;$V$2&amp;" to "&amp;$Z$2&amp;")"</f>
        <v>Grant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333</v>
      </c>
      <c r="Z19" s="116">
        <v>425</v>
      </c>
      <c r="AB19" s="121">
        <f t="shared" si="2"/>
        <v>6.6823899371069181E-2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215</v>
      </c>
      <c r="Z20" s="116">
        <v>244</v>
      </c>
      <c r="AB20" s="121">
        <f t="shared" si="2"/>
        <v>3.8364779874213835E-2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460</v>
      </c>
      <c r="Z21" s="116">
        <v>445</v>
      </c>
      <c r="AB21" s="121">
        <f t="shared" si="2"/>
        <v>6.9968553459119495E-2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413</v>
      </c>
      <c r="Z22" s="116">
        <v>374</v>
      </c>
      <c r="AB22" s="121">
        <f t="shared" si="2"/>
        <v>5.8805031446540881E-2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201</v>
      </c>
      <c r="Z23" s="116">
        <v>231</v>
      </c>
      <c r="AB23" s="121">
        <f t="shared" si="2"/>
        <v>3.6320754716981131E-2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37</v>
      </c>
      <c r="Z24" s="116">
        <v>30</v>
      </c>
      <c r="AB24" s="121">
        <f t="shared" si="2"/>
        <v>4.7169811320754715E-3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124</v>
      </c>
      <c r="Z25" s="116">
        <v>146</v>
      </c>
      <c r="AB25" s="121">
        <f t="shared" si="2"/>
        <v>2.2955974842767294E-2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112</v>
      </c>
      <c r="Z26" s="116">
        <v>139</v>
      </c>
      <c r="AB26" s="121">
        <f t="shared" si="2"/>
        <v>2.1855345911949684E-2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190</v>
      </c>
      <c r="Z27" s="116">
        <v>197</v>
      </c>
      <c r="AB27" s="121">
        <f t="shared" si="2"/>
        <v>3.0974842767295598E-2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291</v>
      </c>
      <c r="Z28" s="116">
        <v>319</v>
      </c>
      <c r="AB28" s="121">
        <f t="shared" si="2"/>
        <v>5.0157232704402518E-2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234</v>
      </c>
      <c r="Z29" s="116">
        <v>196</v>
      </c>
      <c r="AB29" s="121">
        <f t="shared" si="2"/>
        <v>3.0817610062893082E-2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385</v>
      </c>
      <c r="Z30" s="116">
        <v>394</v>
      </c>
      <c r="AB30" s="121">
        <f t="shared" si="2"/>
        <v>6.1949685534591195E-2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502</v>
      </c>
      <c r="Z31" s="116">
        <v>538</v>
      </c>
      <c r="AB31" s="121">
        <f t="shared" si="2"/>
        <v>8.4591194968553454E-2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162</v>
      </c>
      <c r="Z32" s="116">
        <v>134</v>
      </c>
      <c r="AB32" s="121">
        <f t="shared" si="2"/>
        <v>2.1069182389937106E-2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133</v>
      </c>
      <c r="Z33" s="116">
        <v>164</v>
      </c>
      <c r="AB33" s="121">
        <f t="shared" si="2"/>
        <v>2.578616352201258E-2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6029</v>
      </c>
      <c r="Z34" s="124">
        <v>6360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3569</v>
      </c>
      <c r="AB37" s="136">
        <f>Z37/Z40*100</f>
        <v>82.348869404706974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765</v>
      </c>
      <c r="AB38" s="136">
        <f>Z38/Z40*100</f>
        <v>17.651130595293033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4334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11</v>
      </c>
      <c r="Y44" s="116">
        <v>12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80</v>
      </c>
      <c r="W45" s="116">
        <v>99</v>
      </c>
      <c r="X45" s="116">
        <v>91</v>
      </c>
      <c r="Y45" s="116">
        <v>126</v>
      </c>
      <c r="Z45" s="116">
        <v>104</v>
      </c>
    </row>
    <row r="46" spans="19:32" x14ac:dyDescent="0.25">
      <c r="S46" s="119" t="s">
        <v>39</v>
      </c>
      <c r="T46" s="119"/>
      <c r="U46" s="116"/>
      <c r="V46" s="116">
        <v>211</v>
      </c>
      <c r="W46" s="116">
        <v>237</v>
      </c>
      <c r="X46" s="116">
        <v>229</v>
      </c>
      <c r="Y46" s="116">
        <v>234</v>
      </c>
      <c r="Z46" s="116">
        <v>226</v>
      </c>
    </row>
    <row r="47" spans="19:32" x14ac:dyDescent="0.25">
      <c r="S47" s="119" t="s">
        <v>40</v>
      </c>
      <c r="T47" s="119"/>
      <c r="U47" s="116"/>
      <c r="V47" s="116">
        <v>212</v>
      </c>
      <c r="W47" s="116">
        <v>223</v>
      </c>
      <c r="X47" s="116">
        <v>248</v>
      </c>
      <c r="Y47" s="116">
        <v>293</v>
      </c>
      <c r="Z47" s="116">
        <v>308</v>
      </c>
    </row>
    <row r="48" spans="19:32" x14ac:dyDescent="0.25">
      <c r="S48" s="119" t="s">
        <v>41</v>
      </c>
      <c r="T48" s="119"/>
      <c r="U48" s="116"/>
      <c r="V48" s="116">
        <v>183</v>
      </c>
      <c r="W48" s="116">
        <v>257</v>
      </c>
      <c r="X48" s="116">
        <v>269</v>
      </c>
      <c r="Y48" s="116">
        <v>273</v>
      </c>
      <c r="Z48" s="116">
        <v>281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172</v>
      </c>
      <c r="W49" s="116">
        <v>233</v>
      </c>
      <c r="X49" s="116">
        <v>241</v>
      </c>
      <c r="Y49" s="116">
        <v>255</v>
      </c>
      <c r="Z49" s="116">
        <v>290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Grant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185</v>
      </c>
      <c r="W50" s="116">
        <v>211</v>
      </c>
      <c r="X50" s="116">
        <v>235</v>
      </c>
      <c r="Y50" s="116">
        <v>219</v>
      </c>
      <c r="Z50" s="116">
        <v>272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186</v>
      </c>
      <c r="W51" s="116">
        <v>265</v>
      </c>
      <c r="X51" s="116">
        <v>273</v>
      </c>
      <c r="Y51" s="116">
        <v>265</v>
      </c>
      <c r="Z51" s="116">
        <v>281</v>
      </c>
    </row>
    <row r="52" spans="1:26" ht="15" customHeight="1" x14ac:dyDescent="0.25">
      <c r="S52" s="119" t="s">
        <v>45</v>
      </c>
      <c r="T52" s="119"/>
      <c r="U52" s="116"/>
      <c r="V52" s="116">
        <v>253</v>
      </c>
      <c r="W52" s="116">
        <v>326</v>
      </c>
      <c r="X52" s="116">
        <v>351</v>
      </c>
      <c r="Y52" s="116">
        <v>317</v>
      </c>
      <c r="Z52" s="116">
        <v>293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215</v>
      </c>
      <c r="W53" s="116">
        <v>281</v>
      </c>
      <c r="X53" s="116">
        <v>333</v>
      </c>
      <c r="Y53" s="116">
        <v>352</v>
      </c>
      <c r="Z53" s="116">
        <v>376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180</v>
      </c>
      <c r="W54" s="116">
        <v>268</v>
      </c>
      <c r="X54" s="116">
        <v>306</v>
      </c>
      <c r="Y54" s="116">
        <v>311</v>
      </c>
      <c r="Z54" s="116">
        <v>324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159</v>
      </c>
      <c r="W55" s="116">
        <v>197</v>
      </c>
      <c r="X55" s="116">
        <v>250</v>
      </c>
      <c r="Y55" s="116">
        <v>260</v>
      </c>
      <c r="Z55" s="116">
        <v>264</v>
      </c>
    </row>
    <row r="56" spans="1:26" ht="15" customHeight="1" x14ac:dyDescent="0.25">
      <c r="S56" s="119" t="s">
        <v>49</v>
      </c>
      <c r="T56" s="119"/>
      <c r="U56" s="116"/>
      <c r="V56" s="116">
        <v>96</v>
      </c>
      <c r="W56" s="116">
        <v>111</v>
      </c>
      <c r="X56" s="116">
        <v>147</v>
      </c>
      <c r="Y56" s="116">
        <v>130</v>
      </c>
      <c r="Z56" s="116">
        <v>164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24</v>
      </c>
      <c r="W57" s="116">
        <v>39</v>
      </c>
      <c r="X57" s="116">
        <v>65</v>
      </c>
      <c r="Y57" s="116">
        <v>73</v>
      </c>
      <c r="Z57" s="116">
        <v>80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16</v>
      </c>
      <c r="W58" s="116">
        <v>20</v>
      </c>
      <c r="X58" s="116">
        <v>33</v>
      </c>
      <c r="Y58" s="116">
        <v>32</v>
      </c>
      <c r="Z58" s="116">
        <v>31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11</v>
      </c>
      <c r="W59" s="116">
        <v>7</v>
      </c>
      <c r="X59" s="116">
        <v>13</v>
      </c>
      <c r="Y59" s="116">
        <v>6</v>
      </c>
      <c r="Z59" s="116">
        <v>14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9</v>
      </c>
      <c r="X60" s="116">
        <v>15</v>
      </c>
      <c r="Y60" s="116">
        <v>11</v>
      </c>
      <c r="Z60" s="116">
        <v>17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2190</v>
      </c>
      <c r="W61" s="116">
        <v>2787</v>
      </c>
      <c r="X61" s="116">
        <v>3158</v>
      </c>
      <c r="Y61" s="116">
        <v>3167</v>
      </c>
      <c r="Z61" s="116">
        <v>3330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</v>
      </c>
      <c r="W63" s="116">
        <v>0</v>
      </c>
      <c r="X63" s="116">
        <v>11</v>
      </c>
      <c r="Y63" s="116">
        <v>12</v>
      </c>
      <c r="Z63" s="116">
        <v>14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70</v>
      </c>
      <c r="W64" s="116">
        <v>88</v>
      </c>
      <c r="X64" s="116">
        <v>96</v>
      </c>
      <c r="Y64" s="116">
        <v>106</v>
      </c>
      <c r="Z64" s="116">
        <v>120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Grant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182</v>
      </c>
      <c r="W65" s="116">
        <v>207</v>
      </c>
      <c r="X65" s="116">
        <v>239</v>
      </c>
      <c r="Y65" s="116">
        <v>204</v>
      </c>
      <c r="Z65" s="116">
        <v>219</v>
      </c>
    </row>
    <row r="66" spans="1:26" x14ac:dyDescent="0.25">
      <c r="S66" s="119" t="s">
        <v>40</v>
      </c>
      <c r="T66" s="119"/>
      <c r="U66" s="116"/>
      <c r="V66" s="116">
        <v>164</v>
      </c>
      <c r="W66" s="116">
        <v>192</v>
      </c>
      <c r="X66" s="116">
        <v>213</v>
      </c>
      <c r="Y66" s="116">
        <v>238</v>
      </c>
      <c r="Z66" s="116">
        <v>243</v>
      </c>
    </row>
    <row r="67" spans="1:26" x14ac:dyDescent="0.25">
      <c r="S67" s="119" t="s">
        <v>41</v>
      </c>
      <c r="T67" s="119"/>
      <c r="U67" s="116"/>
      <c r="V67" s="116">
        <v>146</v>
      </c>
      <c r="W67" s="116">
        <v>186</v>
      </c>
      <c r="X67" s="116">
        <v>227</v>
      </c>
      <c r="Y67" s="116">
        <v>247</v>
      </c>
      <c r="Z67" s="116">
        <v>251</v>
      </c>
    </row>
    <row r="68" spans="1:26" x14ac:dyDescent="0.25">
      <c r="S68" s="119" t="s">
        <v>42</v>
      </c>
      <c r="T68" s="119"/>
      <c r="U68" s="116"/>
      <c r="V68" s="116">
        <v>135</v>
      </c>
      <c r="W68" s="116">
        <v>187</v>
      </c>
      <c r="X68" s="116">
        <v>195</v>
      </c>
      <c r="Y68" s="116">
        <v>222</v>
      </c>
      <c r="Z68" s="116">
        <v>270</v>
      </c>
    </row>
    <row r="69" spans="1:26" x14ac:dyDescent="0.25">
      <c r="S69" s="119" t="s">
        <v>43</v>
      </c>
      <c r="T69" s="119"/>
      <c r="U69" s="116"/>
      <c r="V69" s="116">
        <v>168</v>
      </c>
      <c r="W69" s="116">
        <v>229</v>
      </c>
      <c r="X69" s="116">
        <v>238</v>
      </c>
      <c r="Y69" s="116">
        <v>230</v>
      </c>
      <c r="Z69" s="116">
        <v>262</v>
      </c>
    </row>
    <row r="70" spans="1:26" x14ac:dyDescent="0.25">
      <c r="S70" s="119" t="s">
        <v>44</v>
      </c>
      <c r="T70" s="119"/>
      <c r="U70" s="116"/>
      <c r="V70" s="116">
        <v>205</v>
      </c>
      <c r="W70" s="116">
        <v>247</v>
      </c>
      <c r="X70" s="116">
        <v>281</v>
      </c>
      <c r="Y70" s="116">
        <v>305</v>
      </c>
      <c r="Z70" s="116">
        <v>298</v>
      </c>
    </row>
    <row r="71" spans="1:26" x14ac:dyDescent="0.25">
      <c r="S71" s="119" t="s">
        <v>45</v>
      </c>
      <c r="T71" s="119"/>
      <c r="U71" s="116"/>
      <c r="V71" s="116">
        <v>254</v>
      </c>
      <c r="W71" s="116">
        <v>333</v>
      </c>
      <c r="X71" s="116">
        <v>322</v>
      </c>
      <c r="Y71" s="116">
        <v>324</v>
      </c>
      <c r="Z71" s="116">
        <v>318</v>
      </c>
    </row>
    <row r="72" spans="1:26" x14ac:dyDescent="0.25">
      <c r="S72" s="119" t="s">
        <v>46</v>
      </c>
      <c r="T72" s="119"/>
      <c r="U72" s="116"/>
      <c r="V72" s="116">
        <v>190</v>
      </c>
      <c r="W72" s="116">
        <v>257</v>
      </c>
      <c r="X72" s="116">
        <v>324</v>
      </c>
      <c r="Y72" s="116">
        <v>328</v>
      </c>
      <c r="Z72" s="116">
        <v>361</v>
      </c>
    </row>
    <row r="73" spans="1:26" x14ac:dyDescent="0.25">
      <c r="S73" s="119" t="s">
        <v>47</v>
      </c>
      <c r="T73" s="119"/>
      <c r="U73" s="116"/>
      <c r="V73" s="116">
        <v>170</v>
      </c>
      <c r="W73" s="116">
        <v>219</v>
      </c>
      <c r="X73" s="116">
        <v>277</v>
      </c>
      <c r="Y73" s="116">
        <v>243</v>
      </c>
      <c r="Z73" s="116">
        <v>260</v>
      </c>
    </row>
    <row r="74" spans="1:26" x14ac:dyDescent="0.25">
      <c r="S74" s="119" t="s">
        <v>48</v>
      </c>
      <c r="T74" s="119"/>
      <c r="U74" s="116"/>
      <c r="V74" s="116">
        <v>93</v>
      </c>
      <c r="W74" s="116">
        <v>120</v>
      </c>
      <c r="X74" s="116">
        <v>155</v>
      </c>
      <c r="Y74" s="116">
        <v>189</v>
      </c>
      <c r="Z74" s="116">
        <v>190</v>
      </c>
    </row>
    <row r="75" spans="1:26" x14ac:dyDescent="0.25">
      <c r="S75" s="119" t="s">
        <v>49</v>
      </c>
      <c r="T75" s="119"/>
      <c r="U75" s="116"/>
      <c r="V75" s="116">
        <v>55</v>
      </c>
      <c r="W75" s="116">
        <v>88</v>
      </c>
      <c r="X75" s="116">
        <v>111</v>
      </c>
      <c r="Y75" s="116">
        <v>101</v>
      </c>
      <c r="Z75" s="116">
        <v>109</v>
      </c>
    </row>
    <row r="76" spans="1:26" x14ac:dyDescent="0.25">
      <c r="S76" s="119" t="s">
        <v>50</v>
      </c>
      <c r="T76" s="119"/>
      <c r="U76" s="116"/>
      <c r="V76" s="116">
        <v>28</v>
      </c>
      <c r="W76" s="116">
        <v>48</v>
      </c>
      <c r="X76" s="116">
        <v>64</v>
      </c>
      <c r="Y76" s="116">
        <v>63</v>
      </c>
      <c r="Z76" s="116">
        <v>64</v>
      </c>
    </row>
    <row r="77" spans="1:26" x14ac:dyDescent="0.25">
      <c r="S77" s="119" t="s">
        <v>51</v>
      </c>
      <c r="T77" s="119"/>
      <c r="U77" s="116"/>
      <c r="V77" s="116">
        <v>16</v>
      </c>
      <c r="W77" s="116">
        <v>10</v>
      </c>
      <c r="X77" s="116">
        <v>16</v>
      </c>
      <c r="Y77" s="116">
        <v>30</v>
      </c>
      <c r="Z77" s="116">
        <v>28</v>
      </c>
    </row>
    <row r="78" spans="1:26" x14ac:dyDescent="0.25">
      <c r="S78" s="119" t="s">
        <v>52</v>
      </c>
      <c r="T78" s="119"/>
      <c r="U78" s="116"/>
      <c r="V78" s="116">
        <v>4</v>
      </c>
      <c r="W78" s="116">
        <v>9</v>
      </c>
      <c r="X78" s="116">
        <v>16</v>
      </c>
      <c r="Y78" s="116">
        <v>12</v>
      </c>
      <c r="Z78" s="116">
        <v>15</v>
      </c>
    </row>
    <row r="79" spans="1:26" x14ac:dyDescent="0.25">
      <c r="S79" s="119" t="s">
        <v>53</v>
      </c>
      <c r="T79" s="119"/>
      <c r="U79" s="116"/>
      <c r="V79" s="116">
        <v>4</v>
      </c>
      <c r="W79" s="116">
        <v>0</v>
      </c>
      <c r="X79" s="116">
        <v>6</v>
      </c>
      <c r="Y79" s="116">
        <v>5</v>
      </c>
      <c r="Z79" s="116">
        <v>8</v>
      </c>
    </row>
    <row r="80" spans="1:26" x14ac:dyDescent="0.25">
      <c r="S80" s="122" t="s">
        <v>54</v>
      </c>
      <c r="T80" s="122"/>
      <c r="U80" s="116"/>
      <c r="V80" s="116">
        <v>1891</v>
      </c>
      <c r="W80" s="116">
        <v>2426</v>
      </c>
      <c r="X80" s="116">
        <v>2790</v>
      </c>
      <c r="Y80" s="116">
        <v>2865</v>
      </c>
      <c r="Z80" s="116">
        <v>3029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Grant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128</v>
      </c>
      <c r="W83" s="116">
        <v>157</v>
      </c>
      <c r="X83" s="116">
        <v>184</v>
      </c>
      <c r="Y83" s="116">
        <v>190</v>
      </c>
      <c r="Z83" s="116">
        <v>221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95</v>
      </c>
      <c r="W84" s="116">
        <v>122</v>
      </c>
      <c r="X84" s="116">
        <v>124</v>
      </c>
      <c r="Y84" s="116">
        <v>136</v>
      </c>
      <c r="Z84" s="116">
        <v>136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263</v>
      </c>
      <c r="W85" s="116">
        <v>347</v>
      </c>
      <c r="X85" s="116">
        <v>389</v>
      </c>
      <c r="Y85" s="116">
        <v>417</v>
      </c>
      <c r="Z85" s="116">
        <v>428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6,360</v>
      </c>
      <c r="D86" s="98">
        <f t="shared" ref="D86:D91" si="4">AD4</f>
        <v>5.4726368159204064E-2</v>
      </c>
      <c r="E86" s="99">
        <f t="shared" ref="E86:E91" si="5">AD4</f>
        <v>5.4726368159204064E-2</v>
      </c>
      <c r="F86" s="98">
        <f t="shared" ref="F86:F91" si="6">AF4</f>
        <v>0.5599705665930832</v>
      </c>
      <c r="G86" s="99">
        <f t="shared" ref="G86:G91" si="7">AF4</f>
        <v>0.5599705665930832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37</v>
      </c>
      <c r="W86" s="116">
        <v>61</v>
      </c>
      <c r="X86" s="116">
        <v>67</v>
      </c>
      <c r="Y86" s="116">
        <v>78</v>
      </c>
      <c r="Z86" s="116">
        <v>74</v>
      </c>
    </row>
    <row r="87" spans="1:30" ht="15" customHeight="1" x14ac:dyDescent="0.25">
      <c r="A87" s="100" t="s">
        <v>4</v>
      </c>
      <c r="B87" s="51"/>
      <c r="C87" s="101" t="str">
        <f t="shared" si="3"/>
        <v>3,335</v>
      </c>
      <c r="D87" s="98">
        <f t="shared" si="4"/>
        <v>5.2050473186119772E-2</v>
      </c>
      <c r="E87" s="99">
        <f t="shared" si="5"/>
        <v>5.2050473186119772E-2</v>
      </c>
      <c r="F87" s="98">
        <f t="shared" si="6"/>
        <v>0.52144160583941601</v>
      </c>
      <c r="G87" s="99">
        <f t="shared" si="7"/>
        <v>0.52144160583941601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39</v>
      </c>
      <c r="W87" s="116">
        <v>41</v>
      </c>
      <c r="X87" s="116">
        <v>41</v>
      </c>
      <c r="Y87" s="116">
        <v>41</v>
      </c>
      <c r="Z87" s="116">
        <v>46</v>
      </c>
    </row>
    <row r="88" spans="1:30" ht="15" customHeight="1" x14ac:dyDescent="0.25">
      <c r="A88" s="100" t="s">
        <v>5</v>
      </c>
      <c r="B88" s="51"/>
      <c r="C88" s="101" t="str">
        <f t="shared" si="3"/>
        <v>3,030</v>
      </c>
      <c r="D88" s="98">
        <f t="shared" si="4"/>
        <v>5.9440559440559371E-2</v>
      </c>
      <c r="E88" s="99">
        <f t="shared" si="5"/>
        <v>5.9440559440559371E-2</v>
      </c>
      <c r="F88" s="98">
        <f t="shared" si="6"/>
        <v>0.60402329274748534</v>
      </c>
      <c r="G88" s="99">
        <f t="shared" si="7"/>
        <v>0.60402329274748534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60</v>
      </c>
      <c r="W88" s="116">
        <v>85</v>
      </c>
      <c r="X88" s="116">
        <v>88</v>
      </c>
      <c r="Y88" s="116">
        <v>95</v>
      </c>
      <c r="Z88" s="116">
        <v>88</v>
      </c>
    </row>
    <row r="89" spans="1:30" ht="15" customHeight="1" x14ac:dyDescent="0.25">
      <c r="A89" s="51" t="s">
        <v>6</v>
      </c>
      <c r="B89" s="51"/>
      <c r="C89" s="101" t="str">
        <f t="shared" si="3"/>
        <v>4,335</v>
      </c>
      <c r="D89" s="98">
        <f t="shared" si="4"/>
        <v>5.9902200488997526E-2</v>
      </c>
      <c r="E89" s="99">
        <f t="shared" si="5"/>
        <v>5.9902200488997526E-2</v>
      </c>
      <c r="F89" s="98">
        <f t="shared" si="6"/>
        <v>0.55376344086021501</v>
      </c>
      <c r="G89" s="99">
        <f t="shared" si="7"/>
        <v>0.55376344086021501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171</v>
      </c>
      <c r="W89" s="116">
        <v>223</v>
      </c>
      <c r="X89" s="116">
        <v>249</v>
      </c>
      <c r="Y89" s="116">
        <v>241</v>
      </c>
      <c r="Z89" s="116">
        <v>265</v>
      </c>
    </row>
    <row r="90" spans="1:30" ht="15" customHeight="1" x14ac:dyDescent="0.25">
      <c r="A90" s="51" t="s">
        <v>100</v>
      </c>
      <c r="B90" s="51"/>
      <c r="C90" s="101" t="str">
        <f t="shared" si="3"/>
        <v>$37,522</v>
      </c>
      <c r="D90" s="98">
        <f t="shared" si="4"/>
        <v>1.2598174029836873E-2</v>
      </c>
      <c r="E90" s="99">
        <f t="shared" si="5"/>
        <v>1.2598174029836873E-2</v>
      </c>
      <c r="F90" s="98">
        <f t="shared" si="6"/>
        <v>0.1171460853798505</v>
      </c>
      <c r="G90" s="99">
        <f t="shared" si="7"/>
        <v>0.1171460853798505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334</v>
      </c>
      <c r="W90" s="116">
        <v>399</v>
      </c>
      <c r="X90" s="116">
        <v>471</v>
      </c>
      <c r="Y90" s="116">
        <v>477</v>
      </c>
      <c r="Z90" s="116">
        <v>485</v>
      </c>
    </row>
    <row r="91" spans="1:30" ht="15" customHeight="1" x14ac:dyDescent="0.25">
      <c r="A91" s="51" t="s">
        <v>7</v>
      </c>
      <c r="B91" s="51"/>
      <c r="C91" s="101" t="str">
        <f t="shared" si="3"/>
        <v>$230.3 mil</v>
      </c>
      <c r="D91" s="98">
        <f t="shared" si="4"/>
        <v>5.0716129564874146E-2</v>
      </c>
      <c r="E91" s="99">
        <f t="shared" si="5"/>
        <v>5.0716129564874146E-2</v>
      </c>
      <c r="F91" s="98">
        <f t="shared" si="6"/>
        <v>0.65587656794257887</v>
      </c>
      <c r="G91" s="99">
        <f t="shared" si="7"/>
        <v>0.65587656794257887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1490</v>
      </c>
      <c r="W91" s="116">
        <v>1888</v>
      </c>
      <c r="X91" s="116">
        <v>2156</v>
      </c>
      <c r="Y91" s="116">
        <v>2180</v>
      </c>
      <c r="Z91" s="116">
        <v>2317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70</v>
      </c>
      <c r="W93" s="116">
        <v>88</v>
      </c>
      <c r="X93" s="116">
        <v>110</v>
      </c>
      <c r="Y93" s="116">
        <v>120</v>
      </c>
      <c r="Z93" s="116">
        <v>144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180</v>
      </c>
      <c r="W94" s="116">
        <v>236</v>
      </c>
      <c r="X94" s="116">
        <v>271</v>
      </c>
      <c r="Y94" s="116">
        <v>288</v>
      </c>
      <c r="Z94" s="116">
        <v>294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50</v>
      </c>
      <c r="W95" s="116">
        <v>56</v>
      </c>
      <c r="X95" s="116">
        <v>55</v>
      </c>
      <c r="Y95" s="116">
        <v>75</v>
      </c>
      <c r="Z95" s="116">
        <v>75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179</v>
      </c>
      <c r="W96" s="116">
        <v>248</v>
      </c>
      <c r="X96" s="116">
        <v>299</v>
      </c>
      <c r="Y96" s="116">
        <v>296</v>
      </c>
      <c r="Z96" s="116">
        <v>325</v>
      </c>
    </row>
    <row r="97" spans="1:32" ht="15" customHeight="1" x14ac:dyDescent="0.25">
      <c r="S97" s="119" t="s">
        <v>191</v>
      </c>
      <c r="T97" s="119"/>
      <c r="U97" s="116"/>
      <c r="V97" s="116">
        <v>220</v>
      </c>
      <c r="W97" s="116">
        <v>296</v>
      </c>
      <c r="X97" s="116">
        <v>355</v>
      </c>
      <c r="Y97" s="116">
        <v>334</v>
      </c>
      <c r="Z97" s="116">
        <v>337</v>
      </c>
    </row>
    <row r="98" spans="1:32" ht="15" customHeight="1" x14ac:dyDescent="0.25">
      <c r="S98" s="119" t="s">
        <v>192</v>
      </c>
      <c r="T98" s="119"/>
      <c r="U98" s="116"/>
      <c r="V98" s="116">
        <v>169</v>
      </c>
      <c r="W98" s="116">
        <v>190</v>
      </c>
      <c r="X98" s="116">
        <v>208</v>
      </c>
      <c r="Y98" s="116">
        <v>216</v>
      </c>
      <c r="Z98" s="116">
        <v>227</v>
      </c>
    </row>
    <row r="99" spans="1:32" ht="15" customHeight="1" x14ac:dyDescent="0.25">
      <c r="S99" s="119" t="s">
        <v>193</v>
      </c>
      <c r="T99" s="119"/>
      <c r="U99" s="116"/>
      <c r="V99" s="116">
        <v>10</v>
      </c>
      <c r="W99" s="116">
        <v>16</v>
      </c>
      <c r="X99" s="116">
        <v>15</v>
      </c>
      <c r="Y99" s="116">
        <v>20</v>
      </c>
      <c r="Z99" s="116">
        <v>19</v>
      </c>
    </row>
    <row r="100" spans="1:32" ht="15" customHeight="1" x14ac:dyDescent="0.25">
      <c r="S100" s="119" t="s">
        <v>59</v>
      </c>
      <c r="T100" s="119"/>
      <c r="U100" s="116"/>
      <c r="V100" s="116">
        <v>145</v>
      </c>
      <c r="W100" s="116">
        <v>177</v>
      </c>
      <c r="X100" s="116">
        <v>189</v>
      </c>
      <c r="Y100" s="116">
        <v>197</v>
      </c>
      <c r="Z100" s="116">
        <v>183</v>
      </c>
    </row>
    <row r="101" spans="1:32" x14ac:dyDescent="0.25">
      <c r="A101" s="20"/>
      <c r="S101" s="122" t="s">
        <v>54</v>
      </c>
      <c r="T101" s="122"/>
      <c r="U101" s="116"/>
      <c r="V101" s="116">
        <v>1299</v>
      </c>
      <c r="W101" s="116">
        <v>1642</v>
      </c>
      <c r="X101" s="116">
        <v>1909</v>
      </c>
      <c r="Y101" s="116">
        <v>1911</v>
      </c>
      <c r="Z101" s="116">
        <v>2015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2769</v>
      </c>
      <c r="W104" s="116">
        <v>3638</v>
      </c>
      <c r="X104" s="116">
        <v>3981</v>
      </c>
      <c r="Y104" s="116">
        <v>4136</v>
      </c>
      <c r="Z104" s="116">
        <v>4457</v>
      </c>
      <c r="AB104" s="113" t="str">
        <f>TEXT(Z104,"###,###")</f>
        <v>4,457</v>
      </c>
      <c r="AD104" s="134">
        <f>Z104/($Z$4)*100</f>
        <v>70.078616352201266</v>
      </c>
      <c r="AF104" s="113"/>
    </row>
    <row r="105" spans="1:32" x14ac:dyDescent="0.25">
      <c r="S105" s="119" t="s">
        <v>18</v>
      </c>
      <c r="T105" s="119"/>
      <c r="U105" s="116"/>
      <c r="V105" s="116">
        <v>525</v>
      </c>
      <c r="W105" s="116">
        <v>660</v>
      </c>
      <c r="X105" s="116">
        <v>781</v>
      </c>
      <c r="Y105" s="116">
        <v>829</v>
      </c>
      <c r="Z105" s="116">
        <v>828</v>
      </c>
      <c r="AB105" s="113" t="str">
        <f>TEXT(Z105,"###,###")</f>
        <v>828</v>
      </c>
      <c r="AD105" s="134">
        <f>Z105/($Z$4)*100</f>
        <v>13.018867924528301</v>
      </c>
      <c r="AF105" s="113"/>
    </row>
    <row r="106" spans="1:32" x14ac:dyDescent="0.25">
      <c r="S106" s="122" t="s">
        <v>54</v>
      </c>
      <c r="T106" s="122"/>
      <c r="U106" s="124"/>
      <c r="V106" s="124">
        <v>3294</v>
      </c>
      <c r="W106" s="124">
        <v>4298</v>
      </c>
      <c r="X106" s="124">
        <v>4762</v>
      </c>
      <c r="Y106" s="124">
        <v>4965</v>
      </c>
      <c r="Z106" s="124">
        <v>5285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736</v>
      </c>
      <c r="W108" s="116">
        <v>963</v>
      </c>
      <c r="X108" s="116">
        <v>1103</v>
      </c>
      <c r="Y108" s="116">
        <v>995</v>
      </c>
      <c r="Z108" s="116">
        <v>1118</v>
      </c>
      <c r="AB108" s="113" t="str">
        <f>TEXT(Z108,"###,###")</f>
        <v>1,118</v>
      </c>
      <c r="AD108" s="134">
        <f>Z108/($Z$4)*100</f>
        <v>17.578616352201255</v>
      </c>
      <c r="AF108" s="113"/>
    </row>
    <row r="109" spans="1:32" x14ac:dyDescent="0.25">
      <c r="S109" s="119" t="s">
        <v>21</v>
      </c>
      <c r="T109" s="119"/>
      <c r="U109" s="116"/>
      <c r="V109" s="116">
        <v>675</v>
      </c>
      <c r="W109" s="116">
        <v>980</v>
      </c>
      <c r="X109" s="116">
        <v>919</v>
      </c>
      <c r="Y109" s="116">
        <v>1008</v>
      </c>
      <c r="Z109" s="116">
        <v>1133</v>
      </c>
      <c r="AB109" s="113" t="str">
        <f>TEXT(Z109,"###,###")</f>
        <v>1,133</v>
      </c>
      <c r="AD109" s="134">
        <f>Z109/($Z$4)*100</f>
        <v>17.814465408805031</v>
      </c>
      <c r="AF109" s="113"/>
    </row>
    <row r="110" spans="1:32" x14ac:dyDescent="0.25">
      <c r="S110" s="119" t="s">
        <v>22</v>
      </c>
      <c r="T110" s="119"/>
      <c r="U110" s="116"/>
      <c r="V110" s="116">
        <v>894</v>
      </c>
      <c r="W110" s="116">
        <v>1089</v>
      </c>
      <c r="X110" s="116">
        <v>1264</v>
      </c>
      <c r="Y110" s="116">
        <v>1339</v>
      </c>
      <c r="Z110" s="116">
        <v>1455</v>
      </c>
      <c r="AB110" s="113" t="str">
        <f>TEXT(Z110,"###,###")</f>
        <v>1,455</v>
      </c>
      <c r="AD110" s="134">
        <f>Z110/($Z$4)*100</f>
        <v>22.877358490566039</v>
      </c>
      <c r="AF110" s="113"/>
    </row>
    <row r="111" spans="1:32" x14ac:dyDescent="0.25">
      <c r="S111" s="119" t="s">
        <v>23</v>
      </c>
      <c r="T111" s="119"/>
      <c r="U111" s="116"/>
      <c r="V111" s="116">
        <v>995</v>
      </c>
      <c r="W111" s="116">
        <v>1266</v>
      </c>
      <c r="X111" s="116">
        <v>1481</v>
      </c>
      <c r="Y111" s="116">
        <v>1611</v>
      </c>
      <c r="Z111" s="116">
        <v>1556</v>
      </c>
      <c r="AB111" s="113" t="str">
        <f>TEXT(Z111,"###,###")</f>
        <v>1,556</v>
      </c>
      <c r="AD111" s="134">
        <f>Z111/($Z$4)*100</f>
        <v>24.465408805031448</v>
      </c>
      <c r="AF111" s="113"/>
    </row>
    <row r="112" spans="1:32" x14ac:dyDescent="0.25">
      <c r="S112" s="122" t="s">
        <v>54</v>
      </c>
      <c r="T112" s="122"/>
      <c r="U112" s="116"/>
      <c r="V112" s="116">
        <v>4077</v>
      </c>
      <c r="W112" s="116">
        <v>5213</v>
      </c>
      <c r="X112" s="116">
        <v>5946</v>
      </c>
      <c r="Y112" s="116">
        <v>6033</v>
      </c>
      <c r="Z112" s="116">
        <v>6363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45.02</v>
      </c>
      <c r="W118" s="135">
        <v>42.93</v>
      </c>
      <c r="X118" s="135">
        <v>43.72</v>
      </c>
      <c r="Y118" s="135">
        <v>43.49</v>
      </c>
      <c r="Z118" s="135">
        <v>43.68</v>
      </c>
      <c r="AB118" s="113" t="str">
        <f>TEXT(Z118,"##.0")</f>
        <v>43.7</v>
      </c>
    </row>
    <row r="120" spans="19:32" x14ac:dyDescent="0.25">
      <c r="S120" s="105" t="s">
        <v>102</v>
      </c>
      <c r="T120" s="116"/>
      <c r="U120" s="116"/>
      <c r="V120" s="116">
        <v>2007</v>
      </c>
      <c r="W120" s="116">
        <v>2482</v>
      </c>
      <c r="X120" s="116">
        <v>2813</v>
      </c>
      <c r="Y120" s="116">
        <v>2911</v>
      </c>
      <c r="Z120" s="116">
        <v>3057</v>
      </c>
      <c r="AB120" s="113" t="str">
        <f>TEXT(Z120,"###,###")</f>
        <v>3,057</v>
      </c>
    </row>
    <row r="121" spans="19:32" x14ac:dyDescent="0.25">
      <c r="S121" s="105" t="s">
        <v>103</v>
      </c>
      <c r="T121" s="116"/>
      <c r="U121" s="116"/>
      <c r="V121" s="116">
        <v>405</v>
      </c>
      <c r="W121" s="116">
        <v>540</v>
      </c>
      <c r="X121" s="116">
        <v>681</v>
      </c>
      <c r="Y121" s="116">
        <v>616</v>
      </c>
      <c r="Z121" s="116">
        <v>651</v>
      </c>
      <c r="AB121" s="113" t="str">
        <f>TEXT(Z121,"###,###")</f>
        <v>651</v>
      </c>
    </row>
    <row r="122" spans="19:32" x14ac:dyDescent="0.25">
      <c r="S122" s="105" t="s">
        <v>104</v>
      </c>
      <c r="T122" s="116"/>
      <c r="U122" s="116"/>
      <c r="V122" s="116">
        <v>384</v>
      </c>
      <c r="W122" s="116">
        <v>508</v>
      </c>
      <c r="X122" s="116">
        <v>566</v>
      </c>
      <c r="Y122" s="116">
        <v>564</v>
      </c>
      <c r="Z122" s="116">
        <v>627</v>
      </c>
      <c r="AB122" s="113" t="str">
        <f>TEXT(Z122,"###,###")</f>
        <v>627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2391</v>
      </c>
      <c r="W124" s="116">
        <v>2990</v>
      </c>
      <c r="X124" s="116">
        <v>3379</v>
      </c>
      <c r="Y124" s="116">
        <v>3475</v>
      </c>
      <c r="Z124" s="116">
        <v>3684</v>
      </c>
      <c r="AB124" s="113" t="str">
        <f>TEXT(Z124,"###,###")</f>
        <v>3,684</v>
      </c>
      <c r="AD124" s="131">
        <f>Z124/$Z$7*100</f>
        <v>84.982698961937714</v>
      </c>
    </row>
    <row r="125" spans="19:32" x14ac:dyDescent="0.25">
      <c r="S125" s="105" t="s">
        <v>106</v>
      </c>
      <c r="T125" s="116"/>
      <c r="U125" s="116"/>
      <c r="V125" s="116">
        <v>789</v>
      </c>
      <c r="W125" s="116">
        <v>1048</v>
      </c>
      <c r="X125" s="116">
        <v>1247</v>
      </c>
      <c r="Y125" s="116">
        <v>1180</v>
      </c>
      <c r="Z125" s="116">
        <v>1278</v>
      </c>
      <c r="AB125" s="113" t="str">
        <f>TEXT(Z125,"###,###")</f>
        <v>1,278</v>
      </c>
      <c r="AD125" s="131">
        <f>Z125/$Z$7*100</f>
        <v>29.48096885813149</v>
      </c>
    </row>
    <row r="127" spans="19:32" x14ac:dyDescent="0.25">
      <c r="S127" s="105" t="s">
        <v>107</v>
      </c>
      <c r="T127" s="116"/>
      <c r="U127" s="116"/>
      <c r="V127" s="116">
        <v>1493</v>
      </c>
      <c r="W127" s="116">
        <v>1888</v>
      </c>
      <c r="X127" s="116">
        <v>2158</v>
      </c>
      <c r="Y127" s="116">
        <v>2182</v>
      </c>
      <c r="Z127" s="116">
        <v>2317</v>
      </c>
      <c r="AB127" s="113" t="str">
        <f>TEXT(Z127,"###,###")</f>
        <v>2,317</v>
      </c>
      <c r="AD127" s="131">
        <f>Z127/$Z$7*100</f>
        <v>53.448673587081899</v>
      </c>
    </row>
    <row r="128" spans="19:32" x14ac:dyDescent="0.25">
      <c r="S128" s="105" t="s">
        <v>108</v>
      </c>
      <c r="T128" s="116"/>
      <c r="U128" s="116"/>
      <c r="V128" s="116">
        <v>1300</v>
      </c>
      <c r="W128" s="116">
        <v>1642</v>
      </c>
      <c r="X128" s="116">
        <v>1903</v>
      </c>
      <c r="Y128" s="116">
        <v>1909</v>
      </c>
      <c r="Z128" s="116">
        <v>2021</v>
      </c>
      <c r="AB128" s="113" t="str">
        <f>TEXT(Z128,"###,###")</f>
        <v>2,021</v>
      </c>
      <c r="AD128" s="131">
        <f>Z128/$Z$7*100</f>
        <v>46.620530565167243</v>
      </c>
    </row>
    <row r="130" spans="19:20" x14ac:dyDescent="0.25">
      <c r="S130" s="105" t="s">
        <v>267</v>
      </c>
      <c r="T130" s="131">
        <v>70.51903114186851</v>
      </c>
    </row>
    <row r="131" spans="19:20" x14ac:dyDescent="0.25">
      <c r="S131" s="105" t="s">
        <v>268</v>
      </c>
      <c r="T131" s="131">
        <v>15.017301038062284</v>
      </c>
    </row>
    <row r="132" spans="19:20" x14ac:dyDescent="0.25">
      <c r="S132" s="105" t="s">
        <v>269</v>
      </c>
      <c r="T132" s="131">
        <v>14.463667820069205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A811058-8228-4D41-924D-0D140C5B90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B918465-9BB0-417D-BD4D-0E07CDEB56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C13FB-5922-4D3E-BADD-CFBCACAA86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4BDBE54-3FD1-4CF0-B255-59B956201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84852-AEFC-4826-BD86-679B7464D690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134</v>
      </c>
      <c r="T1" s="103"/>
      <c r="U1" s="103"/>
      <c r="V1" s="103"/>
      <c r="W1" s="103"/>
      <c r="X1" s="103"/>
      <c r="Y1" s="104" t="s">
        <v>219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134</v>
      </c>
      <c r="Y3" s="109" t="s">
        <v>219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10.23 Holdfast Bay,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27857</v>
      </c>
      <c r="W4" s="112">
        <v>28300</v>
      </c>
      <c r="X4" s="112">
        <v>28910</v>
      </c>
      <c r="Y4" s="112">
        <v>29084</v>
      </c>
      <c r="Z4" s="112">
        <v>29060</v>
      </c>
      <c r="AB4" s="113" t="str">
        <f>TEXT(Z4,"###,###")</f>
        <v>29,060</v>
      </c>
      <c r="AD4" s="114">
        <f>Z4/Y4-1</f>
        <v>-8.2519598404617867E-4</v>
      </c>
      <c r="AF4" s="114">
        <f>Z4/V4-1</f>
        <v>4.3184836845317154E-2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13602</v>
      </c>
      <c r="W5" s="112">
        <v>13871</v>
      </c>
      <c r="X5" s="112">
        <v>14096</v>
      </c>
      <c r="Y5" s="112">
        <v>14176</v>
      </c>
      <c r="Z5" s="112">
        <v>14156</v>
      </c>
      <c r="AB5" s="113" t="str">
        <f>TEXT(Z5,"###,###")</f>
        <v>14,156</v>
      </c>
      <c r="AD5" s="114">
        <f t="shared" ref="AD5:AD9" si="0">Z5/Y5-1</f>
        <v>-1.4108352144469594E-3</v>
      </c>
      <c r="AF5" s="114">
        <f t="shared" ref="AF5:AF9" si="1">Z5/V5-1</f>
        <v>4.0729304514041997E-2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14255</v>
      </c>
      <c r="W6" s="112">
        <v>14429</v>
      </c>
      <c r="X6" s="112">
        <v>14814</v>
      </c>
      <c r="Y6" s="112">
        <v>14913</v>
      </c>
      <c r="Z6" s="112">
        <v>14908</v>
      </c>
      <c r="AB6" s="113" t="str">
        <f>TEXT(Z6,"###,###")</f>
        <v>14,908</v>
      </c>
      <c r="AD6" s="114">
        <f t="shared" si="0"/>
        <v>-3.3527794541676759E-4</v>
      </c>
      <c r="AF6" s="114">
        <f t="shared" si="1"/>
        <v>4.5808488249736934E-2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20108</v>
      </c>
      <c r="W7" s="112">
        <v>20189</v>
      </c>
      <c r="X7" s="112">
        <v>20521</v>
      </c>
      <c r="Y7" s="112">
        <v>20591</v>
      </c>
      <c r="Z7" s="112">
        <v>20764</v>
      </c>
      <c r="AB7" s="113" t="str">
        <f>TEXT(Z7,"###,###")</f>
        <v>20,764</v>
      </c>
      <c r="AD7" s="114">
        <f t="shared" si="0"/>
        <v>8.4017289106892434E-3</v>
      </c>
      <c r="AF7" s="114">
        <f t="shared" si="1"/>
        <v>3.2623831310921059E-2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29,060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20,764</v>
      </c>
      <c r="P8" s="69"/>
      <c r="S8" s="111" t="s">
        <v>86</v>
      </c>
      <c r="T8" s="112"/>
      <c r="U8" s="112"/>
      <c r="V8" s="112">
        <v>43764.34</v>
      </c>
      <c r="W8" s="112">
        <v>44342.48</v>
      </c>
      <c r="X8" s="112">
        <v>46674.38</v>
      </c>
      <c r="Y8" s="112">
        <v>47920.5</v>
      </c>
      <c r="Z8" s="112">
        <v>48047.360000000001</v>
      </c>
      <c r="AB8" s="113" t="str">
        <f>TEXT(Z8,"$###,###")</f>
        <v>$48,047</v>
      </c>
      <c r="AD8" s="114">
        <f t="shared" si="0"/>
        <v>2.6473012593775103E-3</v>
      </c>
      <c r="AF8" s="114">
        <f t="shared" si="1"/>
        <v>9.786552247788971E-2</v>
      </c>
    </row>
    <row r="9" spans="1:32" x14ac:dyDescent="0.25">
      <c r="A9" s="32" t="s">
        <v>15</v>
      </c>
      <c r="B9" s="73"/>
      <c r="C9" s="74"/>
      <c r="D9" s="75">
        <f>AD104</f>
        <v>72.075017205781151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49.653246002696974</v>
      </c>
      <c r="P9" s="76" t="s">
        <v>87</v>
      </c>
      <c r="S9" s="111" t="s">
        <v>7</v>
      </c>
      <c r="T9" s="112"/>
      <c r="U9" s="112"/>
      <c r="V9" s="112">
        <v>1257088821</v>
      </c>
      <c r="W9" s="112">
        <v>1281199045</v>
      </c>
      <c r="X9" s="112">
        <v>1347530366</v>
      </c>
      <c r="Y9" s="112">
        <v>1390414245</v>
      </c>
      <c r="Z9" s="112">
        <v>1446341451</v>
      </c>
      <c r="AB9" s="113" t="str">
        <f>TEXT(Z9/1000000,"$#,###.0")&amp;" mil"</f>
        <v>$1,446.3 mil</v>
      </c>
      <c r="AD9" s="114">
        <f t="shared" si="0"/>
        <v>4.0223412699572858E-2</v>
      </c>
      <c r="AF9" s="114">
        <f t="shared" si="1"/>
        <v>0.15054833583632665</v>
      </c>
    </row>
    <row r="10" spans="1:32" x14ac:dyDescent="0.25">
      <c r="A10" s="32" t="s">
        <v>18</v>
      </c>
      <c r="B10" s="73"/>
      <c r="C10" s="74"/>
      <c r="D10" s="75">
        <f>AD105</f>
        <v>20.89470061940812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50.332305914082063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84.299749566557509</v>
      </c>
      <c r="P11" s="76" t="s">
        <v>87</v>
      </c>
      <c r="S11" s="111" t="s">
        <v>30</v>
      </c>
      <c r="T11" s="116"/>
      <c r="U11" s="116"/>
      <c r="V11" s="116">
        <v>24886</v>
      </c>
      <c r="W11" s="116">
        <v>25283</v>
      </c>
      <c r="X11" s="116">
        <v>25854</v>
      </c>
      <c r="Y11" s="116">
        <v>25857</v>
      </c>
      <c r="Z11" s="116">
        <v>25796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7.6911963012906952</v>
      </c>
      <c r="P12" s="76" t="s">
        <v>87</v>
      </c>
      <c r="S12" s="111" t="s">
        <v>31</v>
      </c>
      <c r="T12" s="116"/>
      <c r="U12" s="116"/>
      <c r="V12" s="116">
        <v>2974</v>
      </c>
      <c r="W12" s="116">
        <v>3017</v>
      </c>
      <c r="X12" s="116">
        <v>3054</v>
      </c>
      <c r="Y12" s="116">
        <v>3230</v>
      </c>
      <c r="Z12" s="116">
        <v>3265</v>
      </c>
    </row>
    <row r="13" spans="1:32" ht="15" customHeight="1" x14ac:dyDescent="0.25">
      <c r="A13" s="32" t="s">
        <v>20</v>
      </c>
      <c r="B13" s="74"/>
      <c r="C13" s="74"/>
      <c r="D13" s="75">
        <f>AD108</f>
        <v>14.37715072264281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8.0235022153727602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12.84239504473503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43.4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21.906400550584998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16.446734733192063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215</v>
      </c>
      <c r="Z15" s="116">
        <v>171</v>
      </c>
      <c r="AB15" s="121">
        <f t="shared" ref="AB15:AB34" si="2">IF(Z15="np",0,Z15/$Z$34)</f>
        <v>5.8845796483017309E-3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43.423950447350315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83.553265266807941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243</v>
      </c>
      <c r="Z16" s="116">
        <v>283</v>
      </c>
      <c r="AB16" s="121">
        <f t="shared" si="2"/>
        <v>9.7388072542069579E-3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1235</v>
      </c>
      <c r="Z17" s="116">
        <v>1213</v>
      </c>
      <c r="AB17" s="121">
        <f t="shared" si="2"/>
        <v>4.1742661481812861E-2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187</v>
      </c>
      <c r="Z18" s="116">
        <v>150</v>
      </c>
      <c r="AB18" s="121">
        <f t="shared" si="2"/>
        <v>5.161911972194501E-3</v>
      </c>
    </row>
    <row r="19" spans="1:28" x14ac:dyDescent="0.25">
      <c r="A19" s="65" t="str">
        <f>$S$1&amp;" ("&amp;$V$2&amp;" to "&amp;$Z$2&amp;")"</f>
        <v>Holdfast Bay (2015-16 to 2019-20)</v>
      </c>
      <c r="B19" s="65"/>
      <c r="C19" s="65"/>
      <c r="D19" s="65"/>
      <c r="E19" s="65"/>
      <c r="F19" s="65"/>
      <c r="G19" s="65" t="str">
        <f>$S$1&amp;" ("&amp;$V$2&amp;" to "&amp;$Z$2&amp;")"</f>
        <v>Holdfast Bay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1788</v>
      </c>
      <c r="Z19" s="116">
        <v>1767</v>
      </c>
      <c r="AB19" s="121">
        <f t="shared" si="2"/>
        <v>6.0807323032451219E-2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822</v>
      </c>
      <c r="Z20" s="116">
        <v>872</v>
      </c>
      <c r="AB20" s="121">
        <f t="shared" si="2"/>
        <v>3.0007914931690697E-2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2095</v>
      </c>
      <c r="Z21" s="116">
        <v>2135</v>
      </c>
      <c r="AB21" s="121">
        <f t="shared" si="2"/>
        <v>7.3471213737568389E-2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2299</v>
      </c>
      <c r="Z22" s="116">
        <v>2223</v>
      </c>
      <c r="AB22" s="121">
        <f t="shared" si="2"/>
        <v>7.6499535427922496E-2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848</v>
      </c>
      <c r="Z23" s="116">
        <v>866</v>
      </c>
      <c r="AB23" s="121">
        <f t="shared" si="2"/>
        <v>2.980143845280292E-2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478</v>
      </c>
      <c r="Z24" s="116">
        <v>417</v>
      </c>
      <c r="AB24" s="121">
        <f t="shared" si="2"/>
        <v>1.4350115282700712E-2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1186</v>
      </c>
      <c r="Z25" s="116">
        <v>1269</v>
      </c>
      <c r="AB25" s="121">
        <f t="shared" si="2"/>
        <v>4.3669775284765476E-2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545</v>
      </c>
      <c r="Z26" s="116">
        <v>567</v>
      </c>
      <c r="AB26" s="121">
        <f t="shared" si="2"/>
        <v>1.9512027254895214E-2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2397</v>
      </c>
      <c r="Z27" s="116">
        <v>2462</v>
      </c>
      <c r="AB27" s="121">
        <f t="shared" si="2"/>
        <v>8.4724181836952406E-2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2350</v>
      </c>
      <c r="Z28" s="116">
        <v>2375</v>
      </c>
      <c r="AB28" s="121">
        <f t="shared" si="2"/>
        <v>8.1730272893079603E-2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2074</v>
      </c>
      <c r="Z29" s="116">
        <v>1840</v>
      </c>
      <c r="AB29" s="121">
        <f t="shared" si="2"/>
        <v>6.3319453525585878E-2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3105</v>
      </c>
      <c r="Z30" s="116">
        <v>3168</v>
      </c>
      <c r="AB30" s="121">
        <f t="shared" si="2"/>
        <v>0.10901958085274786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4293</v>
      </c>
      <c r="Z31" s="116">
        <v>4359</v>
      </c>
      <c r="AB31" s="121">
        <f t="shared" si="2"/>
        <v>0.15000516191197219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732</v>
      </c>
      <c r="Z32" s="116">
        <v>829</v>
      </c>
      <c r="AB32" s="121">
        <f t="shared" si="2"/>
        <v>2.8528166832994941E-2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1018</v>
      </c>
      <c r="Z33" s="116">
        <v>1084</v>
      </c>
      <c r="AB33" s="121">
        <f t="shared" si="2"/>
        <v>3.7303417185725593E-2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29084</v>
      </c>
      <c r="Z34" s="124">
        <v>29059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17349</v>
      </c>
      <c r="AB37" s="136">
        <f>Z37/Z40*100</f>
        <v>83.553265266807941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3415</v>
      </c>
      <c r="AB38" s="136">
        <f>Z38/Z40*100</f>
        <v>16.446734733192063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20764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12</v>
      </c>
      <c r="W44" s="116">
        <v>11</v>
      </c>
      <c r="X44" s="116">
        <v>15</v>
      </c>
      <c r="Y44" s="116">
        <v>12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210</v>
      </c>
      <c r="W45" s="116">
        <v>218</v>
      </c>
      <c r="X45" s="116">
        <v>203</v>
      </c>
      <c r="Y45" s="116">
        <v>246</v>
      </c>
      <c r="Z45" s="116">
        <v>257</v>
      </c>
    </row>
    <row r="46" spans="19:32" x14ac:dyDescent="0.25">
      <c r="S46" s="119" t="s">
        <v>39</v>
      </c>
      <c r="T46" s="119"/>
      <c r="U46" s="116"/>
      <c r="V46" s="116">
        <v>708</v>
      </c>
      <c r="W46" s="116">
        <v>697</v>
      </c>
      <c r="X46" s="116">
        <v>706</v>
      </c>
      <c r="Y46" s="116">
        <v>727</v>
      </c>
      <c r="Z46" s="116">
        <v>731</v>
      </c>
    </row>
    <row r="47" spans="19:32" x14ac:dyDescent="0.25">
      <c r="S47" s="119" t="s">
        <v>40</v>
      </c>
      <c r="T47" s="119"/>
      <c r="U47" s="116"/>
      <c r="V47" s="116">
        <v>1288</v>
      </c>
      <c r="W47" s="116">
        <v>1279</v>
      </c>
      <c r="X47" s="116">
        <v>1308</v>
      </c>
      <c r="Y47" s="116">
        <v>1226</v>
      </c>
      <c r="Z47" s="116">
        <v>1139</v>
      </c>
    </row>
    <row r="48" spans="19:32" x14ac:dyDescent="0.25">
      <c r="S48" s="119" t="s">
        <v>41</v>
      </c>
      <c r="T48" s="119"/>
      <c r="U48" s="116"/>
      <c r="V48" s="116">
        <v>1622</v>
      </c>
      <c r="W48" s="116">
        <v>1678</v>
      </c>
      <c r="X48" s="116">
        <v>1659</v>
      </c>
      <c r="Y48" s="116">
        <v>1699</v>
      </c>
      <c r="Z48" s="116">
        <v>1682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1423</v>
      </c>
      <c r="W49" s="116">
        <v>1455</v>
      </c>
      <c r="X49" s="116">
        <v>1478</v>
      </c>
      <c r="Y49" s="116">
        <v>1521</v>
      </c>
      <c r="Z49" s="116">
        <v>1586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Holdfast Bay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1276</v>
      </c>
      <c r="W50" s="116">
        <v>1311</v>
      </c>
      <c r="X50" s="116">
        <v>1451</v>
      </c>
      <c r="Y50" s="116">
        <v>1403</v>
      </c>
      <c r="Z50" s="116">
        <v>1442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1222</v>
      </c>
      <c r="W51" s="116">
        <v>1218</v>
      </c>
      <c r="X51" s="116">
        <v>1246</v>
      </c>
      <c r="Y51" s="116">
        <v>1216</v>
      </c>
      <c r="Z51" s="116">
        <v>1203</v>
      </c>
    </row>
    <row r="52" spans="1:26" ht="15" customHeight="1" x14ac:dyDescent="0.25">
      <c r="S52" s="119" t="s">
        <v>45</v>
      </c>
      <c r="T52" s="119"/>
      <c r="U52" s="116"/>
      <c r="V52" s="116">
        <v>1277</v>
      </c>
      <c r="W52" s="116">
        <v>1289</v>
      </c>
      <c r="X52" s="116">
        <v>1336</v>
      </c>
      <c r="Y52" s="116">
        <v>1374</v>
      </c>
      <c r="Z52" s="116">
        <v>1318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1289</v>
      </c>
      <c r="W53" s="116">
        <v>1293</v>
      </c>
      <c r="X53" s="116">
        <v>1219</v>
      </c>
      <c r="Y53" s="116">
        <v>1190</v>
      </c>
      <c r="Z53" s="116">
        <v>1200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1295</v>
      </c>
      <c r="W54" s="116">
        <v>1367</v>
      </c>
      <c r="X54" s="116">
        <v>1358</v>
      </c>
      <c r="Y54" s="116">
        <v>1360</v>
      </c>
      <c r="Z54" s="116">
        <v>1314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1010</v>
      </c>
      <c r="W55" s="116">
        <v>1000</v>
      </c>
      <c r="X55" s="116">
        <v>1011</v>
      </c>
      <c r="Y55" s="116">
        <v>1086</v>
      </c>
      <c r="Z55" s="116">
        <v>1120</v>
      </c>
    </row>
    <row r="56" spans="1:26" ht="15" customHeight="1" x14ac:dyDescent="0.25">
      <c r="S56" s="119" t="s">
        <v>49</v>
      </c>
      <c r="T56" s="119"/>
      <c r="U56" s="116"/>
      <c r="V56" s="116">
        <v>569</v>
      </c>
      <c r="W56" s="116">
        <v>573</v>
      </c>
      <c r="X56" s="116">
        <v>583</v>
      </c>
      <c r="Y56" s="116">
        <v>620</v>
      </c>
      <c r="Z56" s="116">
        <v>645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221</v>
      </c>
      <c r="W57" s="116">
        <v>300</v>
      </c>
      <c r="X57" s="116">
        <v>295</v>
      </c>
      <c r="Y57" s="116">
        <v>288</v>
      </c>
      <c r="Z57" s="116">
        <v>306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106</v>
      </c>
      <c r="W58" s="116">
        <v>102</v>
      </c>
      <c r="X58" s="116">
        <v>115</v>
      </c>
      <c r="Y58" s="116">
        <v>119</v>
      </c>
      <c r="Z58" s="116">
        <v>126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45</v>
      </c>
      <c r="W59" s="116">
        <v>44</v>
      </c>
      <c r="X59" s="116">
        <v>44</v>
      </c>
      <c r="Y59" s="116">
        <v>43</v>
      </c>
      <c r="Z59" s="116">
        <v>53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42</v>
      </c>
      <c r="W60" s="116">
        <v>39</v>
      </c>
      <c r="X60" s="116">
        <v>46</v>
      </c>
      <c r="Y60" s="116">
        <v>37</v>
      </c>
      <c r="Z60" s="116">
        <v>33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13602</v>
      </c>
      <c r="W61" s="116">
        <v>13871</v>
      </c>
      <c r="X61" s="116">
        <v>14096</v>
      </c>
      <c r="Y61" s="116">
        <v>14175</v>
      </c>
      <c r="Z61" s="116">
        <v>14155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</v>
      </c>
      <c r="W63" s="116">
        <v>14</v>
      </c>
      <c r="X63" s="116">
        <v>9</v>
      </c>
      <c r="Y63" s="116">
        <v>15</v>
      </c>
      <c r="Z63" s="116">
        <v>20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236</v>
      </c>
      <c r="W64" s="116">
        <v>227</v>
      </c>
      <c r="X64" s="116">
        <v>274</v>
      </c>
      <c r="Y64" s="116">
        <v>310</v>
      </c>
      <c r="Z64" s="116">
        <v>301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Holdfast Bay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832</v>
      </c>
      <c r="W65" s="116">
        <v>828</v>
      </c>
      <c r="X65" s="116">
        <v>797</v>
      </c>
      <c r="Y65" s="116">
        <v>754</v>
      </c>
      <c r="Z65" s="116">
        <v>787</v>
      </c>
    </row>
    <row r="66" spans="1:26" x14ac:dyDescent="0.25">
      <c r="S66" s="119" t="s">
        <v>40</v>
      </c>
      <c r="T66" s="119"/>
      <c r="U66" s="116"/>
      <c r="V66" s="116">
        <v>1444</v>
      </c>
      <c r="W66" s="116">
        <v>1487</v>
      </c>
      <c r="X66" s="116">
        <v>1477</v>
      </c>
      <c r="Y66" s="116">
        <v>1490</v>
      </c>
      <c r="Z66" s="116">
        <v>1434</v>
      </c>
    </row>
    <row r="67" spans="1:26" x14ac:dyDescent="0.25">
      <c r="S67" s="119" t="s">
        <v>41</v>
      </c>
      <c r="T67" s="119"/>
      <c r="U67" s="116"/>
      <c r="V67" s="116">
        <v>1741</v>
      </c>
      <c r="W67" s="116">
        <v>1660</v>
      </c>
      <c r="X67" s="116">
        <v>1676</v>
      </c>
      <c r="Y67" s="116">
        <v>1643</v>
      </c>
      <c r="Z67" s="116">
        <v>1701</v>
      </c>
    </row>
    <row r="68" spans="1:26" x14ac:dyDescent="0.25">
      <c r="S68" s="119" t="s">
        <v>42</v>
      </c>
      <c r="T68" s="119"/>
      <c r="U68" s="116"/>
      <c r="V68" s="116">
        <v>1332</v>
      </c>
      <c r="W68" s="116">
        <v>1383</v>
      </c>
      <c r="X68" s="116">
        <v>1466</v>
      </c>
      <c r="Y68" s="116">
        <v>1447</v>
      </c>
      <c r="Z68" s="116">
        <v>1476</v>
      </c>
    </row>
    <row r="69" spans="1:26" x14ac:dyDescent="0.25">
      <c r="S69" s="119" t="s">
        <v>43</v>
      </c>
      <c r="T69" s="119"/>
      <c r="U69" s="116"/>
      <c r="V69" s="116">
        <v>1301</v>
      </c>
      <c r="W69" s="116">
        <v>1269</v>
      </c>
      <c r="X69" s="116">
        <v>1361</v>
      </c>
      <c r="Y69" s="116">
        <v>1420</v>
      </c>
      <c r="Z69" s="116">
        <v>1457</v>
      </c>
    </row>
    <row r="70" spans="1:26" x14ac:dyDescent="0.25">
      <c r="S70" s="119" t="s">
        <v>44</v>
      </c>
      <c r="T70" s="119"/>
      <c r="U70" s="116"/>
      <c r="V70" s="116">
        <v>1320</v>
      </c>
      <c r="W70" s="116">
        <v>1324</v>
      </c>
      <c r="X70" s="116">
        <v>1339</v>
      </c>
      <c r="Y70" s="116">
        <v>1387</v>
      </c>
      <c r="Z70" s="116">
        <v>1335</v>
      </c>
    </row>
    <row r="71" spans="1:26" x14ac:dyDescent="0.25">
      <c r="S71" s="119" t="s">
        <v>45</v>
      </c>
      <c r="T71" s="119"/>
      <c r="U71" s="116"/>
      <c r="V71" s="116">
        <v>1328</v>
      </c>
      <c r="W71" s="116">
        <v>1389</v>
      </c>
      <c r="X71" s="116">
        <v>1493</v>
      </c>
      <c r="Y71" s="116">
        <v>1487</v>
      </c>
      <c r="Z71" s="116">
        <v>1464</v>
      </c>
    </row>
    <row r="72" spans="1:26" x14ac:dyDescent="0.25">
      <c r="S72" s="119" t="s">
        <v>46</v>
      </c>
      <c r="T72" s="119"/>
      <c r="U72" s="116"/>
      <c r="V72" s="116">
        <v>1421</v>
      </c>
      <c r="W72" s="116">
        <v>1420</v>
      </c>
      <c r="X72" s="116">
        <v>1418</v>
      </c>
      <c r="Y72" s="116">
        <v>1415</v>
      </c>
      <c r="Z72" s="116">
        <v>1381</v>
      </c>
    </row>
    <row r="73" spans="1:26" x14ac:dyDescent="0.25">
      <c r="S73" s="119" t="s">
        <v>47</v>
      </c>
      <c r="T73" s="119"/>
      <c r="U73" s="116"/>
      <c r="V73" s="116">
        <v>1384</v>
      </c>
      <c r="W73" s="116">
        <v>1458</v>
      </c>
      <c r="X73" s="116">
        <v>1461</v>
      </c>
      <c r="Y73" s="116">
        <v>1439</v>
      </c>
      <c r="Z73" s="116">
        <v>1413</v>
      </c>
    </row>
    <row r="74" spans="1:26" x14ac:dyDescent="0.25">
      <c r="S74" s="119" t="s">
        <v>48</v>
      </c>
      <c r="T74" s="119"/>
      <c r="U74" s="116"/>
      <c r="V74" s="116">
        <v>986</v>
      </c>
      <c r="W74" s="116">
        <v>1020</v>
      </c>
      <c r="X74" s="116">
        <v>1052</v>
      </c>
      <c r="Y74" s="116">
        <v>1084</v>
      </c>
      <c r="Z74" s="116">
        <v>1116</v>
      </c>
    </row>
    <row r="75" spans="1:26" x14ac:dyDescent="0.25">
      <c r="S75" s="119" t="s">
        <v>49</v>
      </c>
      <c r="T75" s="119"/>
      <c r="U75" s="116"/>
      <c r="V75" s="116">
        <v>499</v>
      </c>
      <c r="W75" s="116">
        <v>517</v>
      </c>
      <c r="X75" s="116">
        <v>535</v>
      </c>
      <c r="Y75" s="116">
        <v>564</v>
      </c>
      <c r="Z75" s="116">
        <v>581</v>
      </c>
    </row>
    <row r="76" spans="1:26" x14ac:dyDescent="0.25">
      <c r="S76" s="119" t="s">
        <v>50</v>
      </c>
      <c r="T76" s="119"/>
      <c r="U76" s="116"/>
      <c r="V76" s="116">
        <v>153</v>
      </c>
      <c r="W76" s="116">
        <v>192</v>
      </c>
      <c r="X76" s="116">
        <v>219</v>
      </c>
      <c r="Y76" s="116">
        <v>222</v>
      </c>
      <c r="Z76" s="116">
        <v>230</v>
      </c>
    </row>
    <row r="77" spans="1:26" x14ac:dyDescent="0.25">
      <c r="S77" s="119" t="s">
        <v>51</v>
      </c>
      <c r="T77" s="119"/>
      <c r="U77" s="116"/>
      <c r="V77" s="116">
        <v>92</v>
      </c>
      <c r="W77" s="116">
        <v>100</v>
      </c>
      <c r="X77" s="116">
        <v>86</v>
      </c>
      <c r="Y77" s="116">
        <v>98</v>
      </c>
      <c r="Z77" s="116">
        <v>92</v>
      </c>
    </row>
    <row r="78" spans="1:26" x14ac:dyDescent="0.25">
      <c r="S78" s="119" t="s">
        <v>52</v>
      </c>
      <c r="T78" s="119"/>
      <c r="U78" s="116"/>
      <c r="V78" s="116">
        <v>75</v>
      </c>
      <c r="W78" s="116">
        <v>60</v>
      </c>
      <c r="X78" s="116">
        <v>66</v>
      </c>
      <c r="Y78" s="116">
        <v>66</v>
      </c>
      <c r="Z78" s="116">
        <v>61</v>
      </c>
    </row>
    <row r="79" spans="1:26" x14ac:dyDescent="0.25">
      <c r="S79" s="119" t="s">
        <v>53</v>
      </c>
      <c r="T79" s="119"/>
      <c r="U79" s="116"/>
      <c r="V79" s="116">
        <v>85</v>
      </c>
      <c r="W79" s="116">
        <v>80</v>
      </c>
      <c r="X79" s="116">
        <v>79</v>
      </c>
      <c r="Y79" s="116">
        <v>65</v>
      </c>
      <c r="Z79" s="116">
        <v>59</v>
      </c>
    </row>
    <row r="80" spans="1:26" x14ac:dyDescent="0.25">
      <c r="S80" s="122" t="s">
        <v>54</v>
      </c>
      <c r="T80" s="122"/>
      <c r="U80" s="116"/>
      <c r="V80" s="116">
        <v>14255</v>
      </c>
      <c r="W80" s="116">
        <v>14429</v>
      </c>
      <c r="X80" s="116">
        <v>14814</v>
      </c>
      <c r="Y80" s="116">
        <v>14912</v>
      </c>
      <c r="Z80" s="116">
        <v>14909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Holdfast Bay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1550</v>
      </c>
      <c r="W83" s="116">
        <v>1576</v>
      </c>
      <c r="X83" s="116">
        <v>1662</v>
      </c>
      <c r="Y83" s="116">
        <v>1624</v>
      </c>
      <c r="Z83" s="116">
        <v>1660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1986</v>
      </c>
      <c r="W84" s="116">
        <v>2023</v>
      </c>
      <c r="X84" s="116">
        <v>2105</v>
      </c>
      <c r="Y84" s="116">
        <v>2155</v>
      </c>
      <c r="Z84" s="116">
        <v>2180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1267</v>
      </c>
      <c r="W85" s="116">
        <v>1212</v>
      </c>
      <c r="X85" s="116">
        <v>1270</v>
      </c>
      <c r="Y85" s="116">
        <v>1308</v>
      </c>
      <c r="Z85" s="116">
        <v>1333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29,060</v>
      </c>
      <c r="D86" s="98">
        <f t="shared" ref="D86:D91" si="4">AD4</f>
        <v>-8.2519598404617867E-4</v>
      </c>
      <c r="E86" s="99">
        <f t="shared" ref="E86:E91" si="5">AD4</f>
        <v>-8.2519598404617867E-4</v>
      </c>
      <c r="F86" s="98">
        <f t="shared" ref="F86:F91" si="6">AF4</f>
        <v>4.3184836845317154E-2</v>
      </c>
      <c r="G86" s="99">
        <f t="shared" ref="G86:G91" si="7">AF4</f>
        <v>4.3184836845317154E-2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764</v>
      </c>
      <c r="W86" s="116">
        <v>814</v>
      </c>
      <c r="X86" s="116">
        <v>827</v>
      </c>
      <c r="Y86" s="116">
        <v>899</v>
      </c>
      <c r="Z86" s="116">
        <v>910</v>
      </c>
    </row>
    <row r="87" spans="1:30" ht="15" customHeight="1" x14ac:dyDescent="0.25">
      <c r="A87" s="100" t="s">
        <v>4</v>
      </c>
      <c r="B87" s="51"/>
      <c r="C87" s="101" t="str">
        <f t="shared" si="3"/>
        <v>14,156</v>
      </c>
      <c r="D87" s="98">
        <f t="shared" si="4"/>
        <v>-1.4108352144469594E-3</v>
      </c>
      <c r="E87" s="99">
        <f t="shared" si="5"/>
        <v>-1.4108352144469594E-3</v>
      </c>
      <c r="F87" s="98">
        <f t="shared" si="6"/>
        <v>4.0729304514041997E-2</v>
      </c>
      <c r="G87" s="99">
        <f t="shared" si="7"/>
        <v>4.0729304514041997E-2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654</v>
      </c>
      <c r="W87" s="116">
        <v>680</v>
      </c>
      <c r="X87" s="116">
        <v>671</v>
      </c>
      <c r="Y87" s="116">
        <v>636</v>
      </c>
      <c r="Z87" s="116">
        <v>635</v>
      </c>
    </row>
    <row r="88" spans="1:30" ht="15" customHeight="1" x14ac:dyDescent="0.25">
      <c r="A88" s="100" t="s">
        <v>5</v>
      </c>
      <c r="B88" s="51"/>
      <c r="C88" s="101" t="str">
        <f t="shared" si="3"/>
        <v>14,908</v>
      </c>
      <c r="D88" s="98">
        <f t="shared" si="4"/>
        <v>-3.3527794541676759E-4</v>
      </c>
      <c r="E88" s="99">
        <f t="shared" si="5"/>
        <v>-3.3527794541676759E-4</v>
      </c>
      <c r="F88" s="98">
        <f t="shared" si="6"/>
        <v>4.5808488249736934E-2</v>
      </c>
      <c r="G88" s="99">
        <f t="shared" si="7"/>
        <v>4.5808488249736934E-2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603</v>
      </c>
      <c r="W88" s="116">
        <v>588</v>
      </c>
      <c r="X88" s="116">
        <v>598</v>
      </c>
      <c r="Y88" s="116">
        <v>582</v>
      </c>
      <c r="Z88" s="116">
        <v>557</v>
      </c>
    </row>
    <row r="89" spans="1:30" ht="15" customHeight="1" x14ac:dyDescent="0.25">
      <c r="A89" s="51" t="s">
        <v>6</v>
      </c>
      <c r="B89" s="51"/>
      <c r="C89" s="101" t="str">
        <f t="shared" si="3"/>
        <v>20,764</v>
      </c>
      <c r="D89" s="98">
        <f t="shared" si="4"/>
        <v>8.4017289106892434E-3</v>
      </c>
      <c r="E89" s="99">
        <f t="shared" si="5"/>
        <v>8.4017289106892434E-3</v>
      </c>
      <c r="F89" s="98">
        <f t="shared" si="6"/>
        <v>3.2623831310921059E-2</v>
      </c>
      <c r="G89" s="99">
        <f t="shared" si="7"/>
        <v>3.2623831310921059E-2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331</v>
      </c>
      <c r="W89" s="116">
        <v>332</v>
      </c>
      <c r="X89" s="116">
        <v>374</v>
      </c>
      <c r="Y89" s="116">
        <v>373</v>
      </c>
      <c r="Z89" s="116">
        <v>383</v>
      </c>
    </row>
    <row r="90" spans="1:30" ht="15" customHeight="1" x14ac:dyDescent="0.25">
      <c r="A90" s="51" t="s">
        <v>100</v>
      </c>
      <c r="B90" s="51"/>
      <c r="C90" s="101" t="str">
        <f t="shared" si="3"/>
        <v>$48,047</v>
      </c>
      <c r="D90" s="98">
        <f t="shared" si="4"/>
        <v>2.6473012593775103E-3</v>
      </c>
      <c r="E90" s="99">
        <f t="shared" si="5"/>
        <v>2.6473012593775103E-3</v>
      </c>
      <c r="F90" s="98">
        <f t="shared" si="6"/>
        <v>9.786552247788971E-2</v>
      </c>
      <c r="G90" s="99">
        <f t="shared" si="7"/>
        <v>9.786552247788971E-2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641</v>
      </c>
      <c r="W90" s="116">
        <v>626</v>
      </c>
      <c r="X90" s="116">
        <v>715</v>
      </c>
      <c r="Y90" s="116">
        <v>690</v>
      </c>
      <c r="Z90" s="116">
        <v>707</v>
      </c>
    </row>
    <row r="91" spans="1:30" ht="15" customHeight="1" x14ac:dyDescent="0.25">
      <c r="A91" s="51" t="s">
        <v>7</v>
      </c>
      <c r="B91" s="51"/>
      <c r="C91" s="101" t="str">
        <f t="shared" si="3"/>
        <v>$1,446.3 mil</v>
      </c>
      <c r="D91" s="98">
        <f t="shared" si="4"/>
        <v>4.0223412699572858E-2</v>
      </c>
      <c r="E91" s="99">
        <f t="shared" si="5"/>
        <v>4.0223412699572858E-2</v>
      </c>
      <c r="F91" s="98">
        <f t="shared" si="6"/>
        <v>0.15054833583632665</v>
      </c>
      <c r="G91" s="99">
        <f t="shared" si="7"/>
        <v>0.15054833583632665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9978</v>
      </c>
      <c r="W91" s="116">
        <v>10027</v>
      </c>
      <c r="X91" s="116">
        <v>10215</v>
      </c>
      <c r="Y91" s="116">
        <v>10250</v>
      </c>
      <c r="Z91" s="116">
        <v>10312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1018</v>
      </c>
      <c r="W93" s="116">
        <v>1070</v>
      </c>
      <c r="X93" s="116">
        <v>1082</v>
      </c>
      <c r="Y93" s="116">
        <v>1117</v>
      </c>
      <c r="Z93" s="116">
        <v>1151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2648</v>
      </c>
      <c r="W94" s="116">
        <v>2626</v>
      </c>
      <c r="X94" s="116">
        <v>2797</v>
      </c>
      <c r="Y94" s="116">
        <v>2844</v>
      </c>
      <c r="Z94" s="116">
        <v>2918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255</v>
      </c>
      <c r="W95" s="116">
        <v>243</v>
      </c>
      <c r="X95" s="116">
        <v>267</v>
      </c>
      <c r="Y95" s="116">
        <v>257</v>
      </c>
      <c r="Z95" s="116">
        <v>267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1298</v>
      </c>
      <c r="W96" s="116">
        <v>1347</v>
      </c>
      <c r="X96" s="116">
        <v>1395</v>
      </c>
      <c r="Y96" s="116">
        <v>1442</v>
      </c>
      <c r="Z96" s="116">
        <v>1474</v>
      </c>
    </row>
    <row r="97" spans="1:32" ht="15" customHeight="1" x14ac:dyDescent="0.25">
      <c r="S97" s="119" t="s">
        <v>191</v>
      </c>
      <c r="T97" s="119"/>
      <c r="U97" s="116"/>
      <c r="V97" s="116">
        <v>1819</v>
      </c>
      <c r="W97" s="116">
        <v>1954</v>
      </c>
      <c r="X97" s="116">
        <v>1922</v>
      </c>
      <c r="Y97" s="116">
        <v>1908</v>
      </c>
      <c r="Z97" s="116">
        <v>1834</v>
      </c>
    </row>
    <row r="98" spans="1:32" ht="15" customHeight="1" x14ac:dyDescent="0.25">
      <c r="S98" s="119" t="s">
        <v>192</v>
      </c>
      <c r="T98" s="119"/>
      <c r="U98" s="116"/>
      <c r="V98" s="116">
        <v>924</v>
      </c>
      <c r="W98" s="116">
        <v>885</v>
      </c>
      <c r="X98" s="116">
        <v>925</v>
      </c>
      <c r="Y98" s="116">
        <v>893</v>
      </c>
      <c r="Z98" s="116">
        <v>889</v>
      </c>
    </row>
    <row r="99" spans="1:32" ht="15" customHeight="1" x14ac:dyDescent="0.25">
      <c r="S99" s="119" t="s">
        <v>193</v>
      </c>
      <c r="T99" s="119"/>
      <c r="U99" s="116"/>
      <c r="V99" s="116">
        <v>35</v>
      </c>
      <c r="W99" s="116">
        <v>40</v>
      </c>
      <c r="X99" s="116">
        <v>42</v>
      </c>
      <c r="Y99" s="116">
        <v>34</v>
      </c>
      <c r="Z99" s="116">
        <v>38</v>
      </c>
    </row>
    <row r="100" spans="1:32" ht="15" customHeight="1" x14ac:dyDescent="0.25">
      <c r="S100" s="119" t="s">
        <v>59</v>
      </c>
      <c r="T100" s="119"/>
      <c r="U100" s="116"/>
      <c r="V100" s="116">
        <v>254</v>
      </c>
      <c r="W100" s="116">
        <v>252</v>
      </c>
      <c r="X100" s="116">
        <v>292</v>
      </c>
      <c r="Y100" s="116">
        <v>292</v>
      </c>
      <c r="Z100" s="116">
        <v>301</v>
      </c>
    </row>
    <row r="101" spans="1:32" x14ac:dyDescent="0.25">
      <c r="A101" s="20"/>
      <c r="S101" s="122" t="s">
        <v>54</v>
      </c>
      <c r="T101" s="122"/>
      <c r="U101" s="116"/>
      <c r="V101" s="116">
        <v>10133</v>
      </c>
      <c r="W101" s="116">
        <v>10162</v>
      </c>
      <c r="X101" s="116">
        <v>10306</v>
      </c>
      <c r="Y101" s="116">
        <v>10346</v>
      </c>
      <c r="Z101" s="116">
        <v>10451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19209</v>
      </c>
      <c r="W104" s="116">
        <v>20232</v>
      </c>
      <c r="X104" s="116">
        <v>20519</v>
      </c>
      <c r="Y104" s="116">
        <v>20719</v>
      </c>
      <c r="Z104" s="116">
        <v>20945</v>
      </c>
      <c r="AB104" s="113" t="str">
        <f>TEXT(Z104,"###,###")</f>
        <v>20,945</v>
      </c>
      <c r="AD104" s="134">
        <f>Z104/($Z$4)*100</f>
        <v>72.075017205781151</v>
      </c>
      <c r="AF104" s="113"/>
    </row>
    <row r="105" spans="1:32" x14ac:dyDescent="0.25">
      <c r="S105" s="119" t="s">
        <v>18</v>
      </c>
      <c r="T105" s="119"/>
      <c r="U105" s="116"/>
      <c r="V105" s="116">
        <v>6046</v>
      </c>
      <c r="W105" s="116">
        <v>5998</v>
      </c>
      <c r="X105" s="116">
        <v>6204</v>
      </c>
      <c r="Y105" s="116">
        <v>6206</v>
      </c>
      <c r="Z105" s="116">
        <v>6072</v>
      </c>
      <c r="AB105" s="113" t="str">
        <f>TEXT(Z105,"###,###")</f>
        <v>6,072</v>
      </c>
      <c r="AD105" s="134">
        <f>Z105/($Z$4)*100</f>
        <v>20.89470061940812</v>
      </c>
      <c r="AF105" s="113"/>
    </row>
    <row r="106" spans="1:32" x14ac:dyDescent="0.25">
      <c r="S106" s="122" t="s">
        <v>54</v>
      </c>
      <c r="T106" s="122"/>
      <c r="U106" s="124"/>
      <c r="V106" s="124">
        <v>25255</v>
      </c>
      <c r="W106" s="124">
        <v>26230</v>
      </c>
      <c r="X106" s="124">
        <v>26723</v>
      </c>
      <c r="Y106" s="124">
        <v>26925</v>
      </c>
      <c r="Z106" s="124">
        <v>27017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3322</v>
      </c>
      <c r="W108" s="116">
        <v>3854</v>
      </c>
      <c r="X108" s="116">
        <v>4524</v>
      </c>
      <c r="Y108" s="116">
        <v>4012</v>
      </c>
      <c r="Z108" s="116">
        <v>4178</v>
      </c>
      <c r="AB108" s="113" t="str">
        <f>TEXT(Z108,"###,###")</f>
        <v>4,178</v>
      </c>
      <c r="AD108" s="134">
        <f>Z108/($Z$4)*100</f>
        <v>14.37715072264281</v>
      </c>
      <c r="AF108" s="113"/>
    </row>
    <row r="109" spans="1:32" x14ac:dyDescent="0.25">
      <c r="S109" s="119" t="s">
        <v>21</v>
      </c>
      <c r="T109" s="119"/>
      <c r="U109" s="116"/>
      <c r="V109" s="116">
        <v>3584</v>
      </c>
      <c r="W109" s="116">
        <v>3926</v>
      </c>
      <c r="X109" s="116">
        <v>3769</v>
      </c>
      <c r="Y109" s="116">
        <v>3682</v>
      </c>
      <c r="Z109" s="116">
        <v>3732</v>
      </c>
      <c r="AB109" s="113" t="str">
        <f>TEXT(Z109,"###,###")</f>
        <v>3,732</v>
      </c>
      <c r="AD109" s="134">
        <f>Z109/($Z$4)*100</f>
        <v>12.84239504473503</v>
      </c>
      <c r="AF109" s="113"/>
    </row>
    <row r="110" spans="1:32" x14ac:dyDescent="0.25">
      <c r="S110" s="119" t="s">
        <v>22</v>
      </c>
      <c r="T110" s="119"/>
      <c r="U110" s="116"/>
      <c r="V110" s="116">
        <v>6238</v>
      </c>
      <c r="W110" s="116">
        <v>6120</v>
      </c>
      <c r="X110" s="116">
        <v>6157</v>
      </c>
      <c r="Y110" s="116">
        <v>6468</v>
      </c>
      <c r="Z110" s="116">
        <v>6366</v>
      </c>
      <c r="AB110" s="113" t="str">
        <f>TEXT(Z110,"###,###")</f>
        <v>6,366</v>
      </c>
      <c r="AD110" s="134">
        <f>Z110/($Z$4)*100</f>
        <v>21.906400550584998</v>
      </c>
      <c r="AF110" s="113"/>
    </row>
    <row r="111" spans="1:32" x14ac:dyDescent="0.25">
      <c r="S111" s="119" t="s">
        <v>23</v>
      </c>
      <c r="T111" s="119"/>
      <c r="U111" s="116"/>
      <c r="V111" s="116">
        <v>12116</v>
      </c>
      <c r="W111" s="116">
        <v>12330</v>
      </c>
      <c r="X111" s="116">
        <v>12278</v>
      </c>
      <c r="Y111" s="116">
        <v>12765</v>
      </c>
      <c r="Z111" s="116">
        <v>12619</v>
      </c>
      <c r="AB111" s="113" t="str">
        <f>TEXT(Z111,"###,###")</f>
        <v>12,619</v>
      </c>
      <c r="AD111" s="134">
        <f>Z111/($Z$4)*100</f>
        <v>43.423950447350315</v>
      </c>
      <c r="AF111" s="113"/>
    </row>
    <row r="112" spans="1:32" x14ac:dyDescent="0.25">
      <c r="S112" s="122" t="s">
        <v>54</v>
      </c>
      <c r="T112" s="122"/>
      <c r="U112" s="116"/>
      <c r="V112" s="116">
        <v>27857</v>
      </c>
      <c r="W112" s="116">
        <v>28300</v>
      </c>
      <c r="X112" s="116">
        <v>28910</v>
      </c>
      <c r="Y112" s="116">
        <v>29089</v>
      </c>
      <c r="Z112" s="116">
        <v>29058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43.04</v>
      </c>
      <c r="W118" s="135">
        <v>43.28</v>
      </c>
      <c r="X118" s="135">
        <v>43.31</v>
      </c>
      <c r="Y118" s="135">
        <v>43.4</v>
      </c>
      <c r="Z118" s="135">
        <v>43.43</v>
      </c>
      <c r="AB118" s="113" t="str">
        <f>TEXT(Z118,"##.0")</f>
        <v>43.4</v>
      </c>
    </row>
    <row r="120" spans="19:32" x14ac:dyDescent="0.25">
      <c r="S120" s="105" t="s">
        <v>102</v>
      </c>
      <c r="T120" s="116"/>
      <c r="U120" s="116"/>
      <c r="V120" s="116">
        <v>17137</v>
      </c>
      <c r="W120" s="116">
        <v>17172</v>
      </c>
      <c r="X120" s="116">
        <v>17465</v>
      </c>
      <c r="Y120" s="116">
        <v>17366</v>
      </c>
      <c r="Z120" s="116">
        <v>17504</v>
      </c>
      <c r="AB120" s="113" t="str">
        <f>TEXT(Z120,"###,###")</f>
        <v>17,504</v>
      </c>
    </row>
    <row r="121" spans="19:32" x14ac:dyDescent="0.25">
      <c r="S121" s="105" t="s">
        <v>103</v>
      </c>
      <c r="T121" s="116"/>
      <c r="U121" s="116"/>
      <c r="V121" s="116">
        <v>1556</v>
      </c>
      <c r="W121" s="116">
        <v>1560</v>
      </c>
      <c r="X121" s="116">
        <v>1549</v>
      </c>
      <c r="Y121" s="116">
        <v>1635</v>
      </c>
      <c r="Z121" s="116">
        <v>1597</v>
      </c>
      <c r="AB121" s="113" t="str">
        <f>TEXT(Z121,"###,###")</f>
        <v>1,597</v>
      </c>
    </row>
    <row r="122" spans="19:32" x14ac:dyDescent="0.25">
      <c r="S122" s="105" t="s">
        <v>104</v>
      </c>
      <c r="T122" s="116"/>
      <c r="U122" s="116"/>
      <c r="V122" s="116">
        <v>1414</v>
      </c>
      <c r="W122" s="116">
        <v>1457</v>
      </c>
      <c r="X122" s="116">
        <v>1507</v>
      </c>
      <c r="Y122" s="116">
        <v>1591</v>
      </c>
      <c r="Z122" s="116">
        <v>1666</v>
      </c>
      <c r="AB122" s="113" t="str">
        <f>TEXT(Z122,"###,###")</f>
        <v>1,666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18551</v>
      </c>
      <c r="W124" s="116">
        <v>18629</v>
      </c>
      <c r="X124" s="116">
        <v>18972</v>
      </c>
      <c r="Y124" s="116">
        <v>18957</v>
      </c>
      <c r="Z124" s="116">
        <v>19170</v>
      </c>
      <c r="AB124" s="113" t="str">
        <f>TEXT(Z124,"###,###")</f>
        <v>19,170</v>
      </c>
      <c r="AD124" s="131">
        <f>Z124/$Z$7*100</f>
        <v>92.323251781930253</v>
      </c>
    </row>
    <row r="125" spans="19:32" x14ac:dyDescent="0.25">
      <c r="S125" s="105" t="s">
        <v>106</v>
      </c>
      <c r="T125" s="116"/>
      <c r="U125" s="116"/>
      <c r="V125" s="116">
        <v>2970</v>
      </c>
      <c r="W125" s="116">
        <v>3017</v>
      </c>
      <c r="X125" s="116">
        <v>3056</v>
      </c>
      <c r="Y125" s="116">
        <v>3226</v>
      </c>
      <c r="Z125" s="116">
        <v>3263</v>
      </c>
      <c r="AB125" s="113" t="str">
        <f>TEXT(Z125,"###,###")</f>
        <v>3,263</v>
      </c>
      <c r="AD125" s="131">
        <f>Z125/$Z$7*100</f>
        <v>15.714698516663455</v>
      </c>
    </row>
    <row r="127" spans="19:32" x14ac:dyDescent="0.25">
      <c r="S127" s="105" t="s">
        <v>107</v>
      </c>
      <c r="T127" s="116"/>
      <c r="U127" s="116"/>
      <c r="V127" s="116">
        <v>9974</v>
      </c>
      <c r="W127" s="116">
        <v>10027</v>
      </c>
      <c r="X127" s="116">
        <v>10215</v>
      </c>
      <c r="Y127" s="116">
        <v>10251</v>
      </c>
      <c r="Z127" s="116">
        <v>10310</v>
      </c>
      <c r="AB127" s="113" t="str">
        <f>TEXT(Z127,"###,###")</f>
        <v>10,310</v>
      </c>
      <c r="AD127" s="131">
        <f>Z127/$Z$7*100</f>
        <v>49.653246002696974</v>
      </c>
    </row>
    <row r="128" spans="19:32" x14ac:dyDescent="0.25">
      <c r="S128" s="105" t="s">
        <v>108</v>
      </c>
      <c r="T128" s="116"/>
      <c r="U128" s="116"/>
      <c r="V128" s="116">
        <v>10133</v>
      </c>
      <c r="W128" s="116">
        <v>10162</v>
      </c>
      <c r="X128" s="116">
        <v>10306</v>
      </c>
      <c r="Y128" s="116">
        <v>10344</v>
      </c>
      <c r="Z128" s="116">
        <v>10451</v>
      </c>
      <c r="AB128" s="113" t="str">
        <f>TEXT(Z128,"###,###")</f>
        <v>10,451</v>
      </c>
      <c r="AD128" s="131">
        <f>Z128/$Z$7*100</f>
        <v>50.332305914082063</v>
      </c>
    </row>
    <row r="130" spans="19:20" x14ac:dyDescent="0.25">
      <c r="S130" s="105" t="s">
        <v>267</v>
      </c>
      <c r="T130" s="131">
        <v>84.299749566557509</v>
      </c>
    </row>
    <row r="131" spans="19:20" x14ac:dyDescent="0.25">
      <c r="S131" s="105" t="s">
        <v>268</v>
      </c>
      <c r="T131" s="131">
        <v>7.6911963012906952</v>
      </c>
    </row>
    <row r="132" spans="19:20" x14ac:dyDescent="0.25">
      <c r="S132" s="105" t="s">
        <v>269</v>
      </c>
      <c r="T132" s="131">
        <v>8.0235022153727602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BDE427-53C6-496D-9A65-C391D4A44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F46628-D5B1-40DD-8FFA-71F00B5782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D82F37-E191-4C53-8E06-057A04E9AC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20CF7A-55BA-4227-8F63-0E98996B51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761-95A3-4E38-B423-E583D92CC1E4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135</v>
      </c>
      <c r="T1" s="103"/>
      <c r="U1" s="103"/>
      <c r="V1" s="103"/>
      <c r="W1" s="103"/>
      <c r="X1" s="103"/>
      <c r="Y1" s="104" t="s">
        <v>220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135</v>
      </c>
      <c r="Y3" s="109" t="s">
        <v>220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10.24 Kangaroo Island,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3021</v>
      </c>
      <c r="W4" s="112">
        <v>3671</v>
      </c>
      <c r="X4" s="112">
        <v>4312</v>
      </c>
      <c r="Y4" s="112">
        <v>4015</v>
      </c>
      <c r="Z4" s="112">
        <v>4450</v>
      </c>
      <c r="AB4" s="113" t="str">
        <f>TEXT(Z4,"###,###")</f>
        <v>4,450</v>
      </c>
      <c r="AD4" s="114">
        <f>Z4/Y4-1</f>
        <v>0.1083437110834371</v>
      </c>
      <c r="AF4" s="114">
        <f>Z4/V4-1</f>
        <v>0.47302217808672631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1537</v>
      </c>
      <c r="W5" s="112">
        <v>1862</v>
      </c>
      <c r="X5" s="112">
        <v>2197</v>
      </c>
      <c r="Y5" s="112">
        <v>2019</v>
      </c>
      <c r="Z5" s="112">
        <v>2272</v>
      </c>
      <c r="AB5" s="113" t="str">
        <f>TEXT(Z5,"###,###")</f>
        <v>2,272</v>
      </c>
      <c r="AD5" s="114">
        <f t="shared" ref="AD5:AD9" si="0">Z5/Y5-1</f>
        <v>0.12530955918771669</v>
      </c>
      <c r="AF5" s="114">
        <f t="shared" ref="AF5:AF9" si="1">Z5/V5-1</f>
        <v>0.47820429407937537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1482</v>
      </c>
      <c r="W6" s="112">
        <v>1809</v>
      </c>
      <c r="X6" s="112">
        <v>2115</v>
      </c>
      <c r="Y6" s="112">
        <v>1998</v>
      </c>
      <c r="Z6" s="112">
        <v>2173</v>
      </c>
      <c r="AB6" s="113" t="str">
        <f>TEXT(Z6,"###,###")</f>
        <v>2,173</v>
      </c>
      <c r="AD6" s="114">
        <f t="shared" si="0"/>
        <v>8.7587587587587556E-2</v>
      </c>
      <c r="AF6" s="114">
        <f t="shared" si="1"/>
        <v>0.46626180836707154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1935</v>
      </c>
      <c r="W7" s="112">
        <v>2277</v>
      </c>
      <c r="X7" s="112">
        <v>2739</v>
      </c>
      <c r="Y7" s="112">
        <v>2513</v>
      </c>
      <c r="Z7" s="112">
        <v>2824</v>
      </c>
      <c r="AB7" s="113" t="str">
        <f>TEXT(Z7,"###,###")</f>
        <v>2,824</v>
      </c>
      <c r="AD7" s="114">
        <f t="shared" si="0"/>
        <v>0.12375646637485072</v>
      </c>
      <c r="AF7" s="114">
        <f t="shared" si="1"/>
        <v>0.45943152454780356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4,450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2,824</v>
      </c>
      <c r="P8" s="69"/>
      <c r="S8" s="111" t="s">
        <v>86</v>
      </c>
      <c r="T8" s="112"/>
      <c r="U8" s="112"/>
      <c r="V8" s="112">
        <v>26141.040000000001</v>
      </c>
      <c r="W8" s="112">
        <v>26000</v>
      </c>
      <c r="X8" s="112">
        <v>25550</v>
      </c>
      <c r="Y8" s="112">
        <v>26000</v>
      </c>
      <c r="Z8" s="112">
        <v>25892.59</v>
      </c>
      <c r="AB8" s="113" t="str">
        <f>TEXT(Z8,"$###,###")</f>
        <v>$25,893</v>
      </c>
      <c r="AD8" s="114">
        <f t="shared" si="0"/>
        <v>-4.1311538461538122E-3</v>
      </c>
      <c r="AF8" s="114">
        <f t="shared" si="1"/>
        <v>-9.5042125332427396E-3</v>
      </c>
    </row>
    <row r="9" spans="1:32" x14ac:dyDescent="0.25">
      <c r="A9" s="32" t="s">
        <v>15</v>
      </c>
      <c r="B9" s="73"/>
      <c r="C9" s="74"/>
      <c r="D9" s="75">
        <f>AD104</f>
        <v>67.280898876404493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51.381019830028329</v>
      </c>
      <c r="P9" s="76" t="s">
        <v>87</v>
      </c>
      <c r="S9" s="111" t="s">
        <v>7</v>
      </c>
      <c r="T9" s="112"/>
      <c r="U9" s="112"/>
      <c r="V9" s="112">
        <v>72646040</v>
      </c>
      <c r="W9" s="112">
        <v>91460503</v>
      </c>
      <c r="X9" s="112">
        <v>111415142</v>
      </c>
      <c r="Y9" s="112">
        <v>108349074</v>
      </c>
      <c r="Z9" s="112">
        <v>114431803</v>
      </c>
      <c r="AB9" s="113" t="str">
        <f>TEXT(Z9/1000000,"$#,###.0")&amp;" mil"</f>
        <v>$114.4 mil</v>
      </c>
      <c r="AD9" s="114">
        <f t="shared" si="0"/>
        <v>5.6140110620603867E-2</v>
      </c>
      <c r="AF9" s="114">
        <f t="shared" si="1"/>
        <v>0.57519670721212068</v>
      </c>
    </row>
    <row r="10" spans="1:32" x14ac:dyDescent="0.25">
      <c r="A10" s="32" t="s">
        <v>18</v>
      </c>
      <c r="B10" s="73"/>
      <c r="C10" s="74"/>
      <c r="D10" s="75">
        <f>AD105</f>
        <v>14.606741573033707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48.583569405099155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63.349858356940516</v>
      </c>
      <c r="P11" s="76" t="s">
        <v>87</v>
      </c>
      <c r="S11" s="111" t="s">
        <v>30</v>
      </c>
      <c r="T11" s="116"/>
      <c r="U11" s="116"/>
      <c r="V11" s="116">
        <v>2390</v>
      </c>
      <c r="W11" s="116">
        <v>2895</v>
      </c>
      <c r="X11" s="116">
        <v>3307</v>
      </c>
      <c r="Y11" s="116">
        <v>3186</v>
      </c>
      <c r="Z11" s="116">
        <v>3414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21.246458923512748</v>
      </c>
      <c r="P12" s="76" t="s">
        <v>87</v>
      </c>
      <c r="S12" s="111" t="s">
        <v>31</v>
      </c>
      <c r="T12" s="116"/>
      <c r="U12" s="116"/>
      <c r="V12" s="116">
        <v>628</v>
      </c>
      <c r="W12" s="116">
        <v>776</v>
      </c>
      <c r="X12" s="116">
        <v>1006</v>
      </c>
      <c r="Y12" s="116">
        <v>827</v>
      </c>
      <c r="Z12" s="116">
        <v>1038</v>
      </c>
    </row>
    <row r="13" spans="1:32" ht="15" customHeight="1" x14ac:dyDescent="0.25">
      <c r="A13" s="32" t="s">
        <v>20</v>
      </c>
      <c r="B13" s="74"/>
      <c r="C13" s="74"/>
      <c r="D13" s="75">
        <f>AD108</f>
        <v>20.292134831460672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15.509915014164305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22.292134831460675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45.8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17.011235955056179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20.163004961020555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738</v>
      </c>
      <c r="Z15" s="116">
        <v>882</v>
      </c>
      <c r="AB15" s="121">
        <f t="shared" ref="AB15:AB34" si="2">IF(Z15="np",0,Z15/$Z$34)</f>
        <v>0.19838056680161945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21.842696629213485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79.836995038979452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21</v>
      </c>
      <c r="Z16" s="116">
        <v>12</v>
      </c>
      <c r="AB16" s="121">
        <f t="shared" si="2"/>
        <v>2.6990553306342779E-3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129</v>
      </c>
      <c r="Z17" s="116">
        <v>127</v>
      </c>
      <c r="AB17" s="121">
        <f t="shared" si="2"/>
        <v>2.8565002249212774E-2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17</v>
      </c>
      <c r="Z18" s="116">
        <v>13</v>
      </c>
      <c r="AB18" s="121">
        <f t="shared" si="2"/>
        <v>2.9239766081871343E-3</v>
      </c>
    </row>
    <row r="19" spans="1:28" x14ac:dyDescent="0.25">
      <c r="A19" s="65" t="str">
        <f>$S$1&amp;" ("&amp;$V$2&amp;" to "&amp;$Z$2&amp;")"</f>
        <v>Kangaroo Island (2015-16 to 2019-20)</v>
      </c>
      <c r="B19" s="65"/>
      <c r="C19" s="65"/>
      <c r="D19" s="65"/>
      <c r="E19" s="65"/>
      <c r="F19" s="65"/>
      <c r="G19" s="65" t="str">
        <f>$S$1&amp;" ("&amp;$V$2&amp;" to "&amp;$Z$2&amp;")"</f>
        <v>Kangaroo Island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194</v>
      </c>
      <c r="Z19" s="116">
        <v>236</v>
      </c>
      <c r="AB19" s="121">
        <f t="shared" si="2"/>
        <v>5.3081421502474135E-2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116</v>
      </c>
      <c r="Z20" s="116">
        <v>141</v>
      </c>
      <c r="AB20" s="121">
        <f t="shared" si="2"/>
        <v>3.1713900134952767E-2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324</v>
      </c>
      <c r="Z21" s="116">
        <v>376</v>
      </c>
      <c r="AB21" s="121">
        <f t="shared" si="2"/>
        <v>8.4570400359874037E-2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549</v>
      </c>
      <c r="Z22" s="116">
        <v>515</v>
      </c>
      <c r="AB22" s="121">
        <f t="shared" si="2"/>
        <v>0.11583445793972109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227</v>
      </c>
      <c r="Z23" s="116">
        <v>267</v>
      </c>
      <c r="AB23" s="121">
        <f t="shared" si="2"/>
        <v>6.0053981106612683E-2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11</v>
      </c>
      <c r="Z24" s="116">
        <v>15</v>
      </c>
      <c r="AB24" s="121">
        <f t="shared" si="2"/>
        <v>3.3738191632928477E-3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48</v>
      </c>
      <c r="Z25" s="116">
        <v>78</v>
      </c>
      <c r="AB25" s="121">
        <f t="shared" si="2"/>
        <v>1.7543859649122806E-2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53</v>
      </c>
      <c r="Z26" s="116">
        <v>54</v>
      </c>
      <c r="AB26" s="121">
        <f t="shared" si="2"/>
        <v>1.2145748987854251E-2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132</v>
      </c>
      <c r="Z27" s="116">
        <v>144</v>
      </c>
      <c r="AB27" s="121">
        <f t="shared" si="2"/>
        <v>3.2388663967611336E-2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185</v>
      </c>
      <c r="Z28" s="116">
        <v>230</v>
      </c>
      <c r="AB28" s="121">
        <f t="shared" si="2"/>
        <v>5.1731893837156998E-2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226</v>
      </c>
      <c r="Z29" s="116">
        <v>202</v>
      </c>
      <c r="AB29" s="121">
        <f t="shared" si="2"/>
        <v>4.5434098065677012E-2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243</v>
      </c>
      <c r="Z30" s="116">
        <v>271</v>
      </c>
      <c r="AB30" s="121">
        <f t="shared" si="2"/>
        <v>6.0953666216824111E-2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254</v>
      </c>
      <c r="Z31" s="116">
        <v>291</v>
      </c>
      <c r="AB31" s="121">
        <f t="shared" si="2"/>
        <v>6.5452091767881235E-2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44</v>
      </c>
      <c r="Z32" s="116">
        <v>39</v>
      </c>
      <c r="AB32" s="121">
        <f t="shared" si="2"/>
        <v>8.771929824561403E-3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99</v>
      </c>
      <c r="Z33" s="116">
        <v>95</v>
      </c>
      <c r="AB33" s="121">
        <f t="shared" si="2"/>
        <v>2.1367521367521368E-2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4015</v>
      </c>
      <c r="Z34" s="124">
        <v>4446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2253</v>
      </c>
      <c r="AB37" s="136">
        <f>Z37/Z40*100</f>
        <v>79.836995038979452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569</v>
      </c>
      <c r="AB38" s="136">
        <f>Z38/Z40*100</f>
        <v>20.163004961020555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2822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10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47</v>
      </c>
      <c r="W45" s="116">
        <v>39</v>
      </c>
      <c r="X45" s="116">
        <v>51</v>
      </c>
      <c r="Y45" s="116">
        <v>48</v>
      </c>
      <c r="Z45" s="116">
        <v>53</v>
      </c>
    </row>
    <row r="46" spans="19:32" x14ac:dyDescent="0.25">
      <c r="S46" s="119" t="s">
        <v>39</v>
      </c>
      <c r="T46" s="119"/>
      <c r="U46" s="116"/>
      <c r="V46" s="116">
        <v>94</v>
      </c>
      <c r="W46" s="116">
        <v>119</v>
      </c>
      <c r="X46" s="116">
        <v>148</v>
      </c>
      <c r="Y46" s="116">
        <v>110</v>
      </c>
      <c r="Z46" s="116">
        <v>130</v>
      </c>
    </row>
    <row r="47" spans="19:32" x14ac:dyDescent="0.25">
      <c r="S47" s="119" t="s">
        <v>40</v>
      </c>
      <c r="T47" s="119"/>
      <c r="U47" s="116"/>
      <c r="V47" s="116">
        <v>126</v>
      </c>
      <c r="W47" s="116">
        <v>152</v>
      </c>
      <c r="X47" s="116">
        <v>156</v>
      </c>
      <c r="Y47" s="116">
        <v>184</v>
      </c>
      <c r="Z47" s="116">
        <v>185</v>
      </c>
    </row>
    <row r="48" spans="19:32" x14ac:dyDescent="0.25">
      <c r="S48" s="119" t="s">
        <v>41</v>
      </c>
      <c r="T48" s="119"/>
      <c r="U48" s="116"/>
      <c r="V48" s="116">
        <v>161</v>
      </c>
      <c r="W48" s="116">
        <v>178</v>
      </c>
      <c r="X48" s="116">
        <v>170</v>
      </c>
      <c r="Y48" s="116">
        <v>232</v>
      </c>
      <c r="Z48" s="116">
        <v>211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164</v>
      </c>
      <c r="W49" s="116">
        <v>178</v>
      </c>
      <c r="X49" s="116">
        <v>198</v>
      </c>
      <c r="Y49" s="116">
        <v>219</v>
      </c>
      <c r="Z49" s="116">
        <v>216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Kangaroo Island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120</v>
      </c>
      <c r="W50" s="116">
        <v>198</v>
      </c>
      <c r="X50" s="116">
        <v>199</v>
      </c>
      <c r="Y50" s="116">
        <v>171</v>
      </c>
      <c r="Z50" s="116">
        <v>186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138</v>
      </c>
      <c r="W51" s="116">
        <v>151</v>
      </c>
      <c r="X51" s="116">
        <v>151</v>
      </c>
      <c r="Y51" s="116">
        <v>178</v>
      </c>
      <c r="Z51" s="116">
        <v>145</v>
      </c>
    </row>
    <row r="52" spans="1:26" ht="15" customHeight="1" x14ac:dyDescent="0.25">
      <c r="S52" s="119" t="s">
        <v>45</v>
      </c>
      <c r="T52" s="119"/>
      <c r="U52" s="116"/>
      <c r="V52" s="116">
        <v>124</v>
      </c>
      <c r="W52" s="116">
        <v>146</v>
      </c>
      <c r="X52" s="116">
        <v>170</v>
      </c>
      <c r="Y52" s="116">
        <v>142</v>
      </c>
      <c r="Z52" s="116">
        <v>227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137</v>
      </c>
      <c r="W53" s="116">
        <v>167</v>
      </c>
      <c r="X53" s="116">
        <v>190</v>
      </c>
      <c r="Y53" s="116">
        <v>182</v>
      </c>
      <c r="Z53" s="116">
        <v>209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172</v>
      </c>
      <c r="W54" s="116">
        <v>191</v>
      </c>
      <c r="X54" s="116">
        <v>267</v>
      </c>
      <c r="Y54" s="116">
        <v>190</v>
      </c>
      <c r="Z54" s="116">
        <v>217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137</v>
      </c>
      <c r="W55" s="116">
        <v>173</v>
      </c>
      <c r="X55" s="116">
        <v>174</v>
      </c>
      <c r="Y55" s="116">
        <v>155</v>
      </c>
      <c r="Z55" s="116">
        <v>236</v>
      </c>
    </row>
    <row r="56" spans="1:26" ht="15" customHeight="1" x14ac:dyDescent="0.25">
      <c r="S56" s="119" t="s">
        <v>49</v>
      </c>
      <c r="T56" s="119"/>
      <c r="U56" s="116"/>
      <c r="V56" s="116">
        <v>64</v>
      </c>
      <c r="W56" s="116">
        <v>86</v>
      </c>
      <c r="X56" s="116">
        <v>134</v>
      </c>
      <c r="Y56" s="116">
        <v>116</v>
      </c>
      <c r="Z56" s="116">
        <v>124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29</v>
      </c>
      <c r="W57" s="116">
        <v>49</v>
      </c>
      <c r="X57" s="116">
        <v>73</v>
      </c>
      <c r="Y57" s="116">
        <v>50</v>
      </c>
      <c r="Z57" s="116">
        <v>74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16</v>
      </c>
      <c r="W58" s="116">
        <v>28</v>
      </c>
      <c r="X58" s="116">
        <v>30</v>
      </c>
      <c r="Y58" s="116">
        <v>24</v>
      </c>
      <c r="Z58" s="116">
        <v>36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</v>
      </c>
      <c r="X59" s="116">
        <v>15</v>
      </c>
      <c r="Y59" s="116">
        <v>10</v>
      </c>
      <c r="Z59" s="116">
        <v>17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4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1537</v>
      </c>
      <c r="W61" s="116">
        <v>1862</v>
      </c>
      <c r="X61" s="116">
        <v>2201</v>
      </c>
      <c r="Y61" s="116">
        <v>2017</v>
      </c>
      <c r="Z61" s="116">
        <v>2275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5</v>
      </c>
      <c r="X63" s="116">
        <v>10</v>
      </c>
      <c r="Y63" s="116">
        <v>11</v>
      </c>
      <c r="Z63" s="116">
        <v>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26</v>
      </c>
      <c r="W64" s="116">
        <v>31</v>
      </c>
      <c r="X64" s="116">
        <v>61</v>
      </c>
      <c r="Y64" s="116">
        <v>37</v>
      </c>
      <c r="Z64" s="116">
        <v>42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Kangaroo Island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95</v>
      </c>
      <c r="W65" s="116">
        <v>105</v>
      </c>
      <c r="X65" s="116">
        <v>110</v>
      </c>
      <c r="Y65" s="116">
        <v>124</v>
      </c>
      <c r="Z65" s="116">
        <v>129</v>
      </c>
    </row>
    <row r="66" spans="1:26" x14ac:dyDescent="0.25">
      <c r="S66" s="119" t="s">
        <v>40</v>
      </c>
      <c r="T66" s="119"/>
      <c r="U66" s="116"/>
      <c r="V66" s="116">
        <v>115</v>
      </c>
      <c r="W66" s="116">
        <v>132</v>
      </c>
      <c r="X66" s="116">
        <v>176</v>
      </c>
      <c r="Y66" s="116">
        <v>166</v>
      </c>
      <c r="Z66" s="116">
        <v>158</v>
      </c>
    </row>
    <row r="67" spans="1:26" x14ac:dyDescent="0.25">
      <c r="S67" s="119" t="s">
        <v>41</v>
      </c>
      <c r="T67" s="119"/>
      <c r="U67" s="116"/>
      <c r="V67" s="116">
        <v>137</v>
      </c>
      <c r="W67" s="116">
        <v>199</v>
      </c>
      <c r="X67" s="116">
        <v>198</v>
      </c>
      <c r="Y67" s="116">
        <v>204</v>
      </c>
      <c r="Z67" s="116">
        <v>221</v>
      </c>
    </row>
    <row r="68" spans="1:26" x14ac:dyDescent="0.25">
      <c r="S68" s="119" t="s">
        <v>42</v>
      </c>
      <c r="T68" s="119"/>
      <c r="U68" s="116"/>
      <c r="V68" s="116">
        <v>145</v>
      </c>
      <c r="W68" s="116">
        <v>168</v>
      </c>
      <c r="X68" s="116">
        <v>158</v>
      </c>
      <c r="Y68" s="116">
        <v>156</v>
      </c>
      <c r="Z68" s="116">
        <v>171</v>
      </c>
    </row>
    <row r="69" spans="1:26" x14ac:dyDescent="0.25">
      <c r="S69" s="119" t="s">
        <v>43</v>
      </c>
      <c r="T69" s="119"/>
      <c r="U69" s="116"/>
      <c r="V69" s="116">
        <v>115</v>
      </c>
      <c r="W69" s="116">
        <v>123</v>
      </c>
      <c r="X69" s="116">
        <v>163</v>
      </c>
      <c r="Y69" s="116">
        <v>174</v>
      </c>
      <c r="Z69" s="116">
        <v>202</v>
      </c>
    </row>
    <row r="70" spans="1:26" x14ac:dyDescent="0.25">
      <c r="S70" s="119" t="s">
        <v>44</v>
      </c>
      <c r="T70" s="119"/>
      <c r="U70" s="116"/>
      <c r="V70" s="116">
        <v>120</v>
      </c>
      <c r="W70" s="116">
        <v>166</v>
      </c>
      <c r="X70" s="116">
        <v>160</v>
      </c>
      <c r="Y70" s="116">
        <v>157</v>
      </c>
      <c r="Z70" s="116">
        <v>173</v>
      </c>
    </row>
    <row r="71" spans="1:26" x14ac:dyDescent="0.25">
      <c r="S71" s="119" t="s">
        <v>45</v>
      </c>
      <c r="T71" s="119"/>
      <c r="U71" s="116"/>
      <c r="V71" s="116">
        <v>175</v>
      </c>
      <c r="W71" s="116">
        <v>192</v>
      </c>
      <c r="X71" s="116">
        <v>241</v>
      </c>
      <c r="Y71" s="116">
        <v>221</v>
      </c>
      <c r="Z71" s="116">
        <v>222</v>
      </c>
    </row>
    <row r="72" spans="1:26" x14ac:dyDescent="0.25">
      <c r="S72" s="119" t="s">
        <v>46</v>
      </c>
      <c r="T72" s="119"/>
      <c r="U72" s="116"/>
      <c r="V72" s="116">
        <v>159</v>
      </c>
      <c r="W72" s="116">
        <v>199</v>
      </c>
      <c r="X72" s="116">
        <v>206</v>
      </c>
      <c r="Y72" s="116">
        <v>184</v>
      </c>
      <c r="Z72" s="116">
        <v>225</v>
      </c>
    </row>
    <row r="73" spans="1:26" x14ac:dyDescent="0.25">
      <c r="S73" s="119" t="s">
        <v>47</v>
      </c>
      <c r="T73" s="119"/>
      <c r="U73" s="116"/>
      <c r="V73" s="116">
        <v>169</v>
      </c>
      <c r="W73" s="116">
        <v>192</v>
      </c>
      <c r="X73" s="116">
        <v>263</v>
      </c>
      <c r="Y73" s="116">
        <v>228</v>
      </c>
      <c r="Z73" s="116">
        <v>240</v>
      </c>
    </row>
    <row r="74" spans="1:26" x14ac:dyDescent="0.25">
      <c r="S74" s="119" t="s">
        <v>48</v>
      </c>
      <c r="T74" s="119"/>
      <c r="U74" s="116"/>
      <c r="V74" s="116">
        <v>103</v>
      </c>
      <c r="W74" s="116">
        <v>165</v>
      </c>
      <c r="X74" s="116">
        <v>200</v>
      </c>
      <c r="Y74" s="116">
        <v>192</v>
      </c>
      <c r="Z74" s="116">
        <v>199</v>
      </c>
    </row>
    <row r="75" spans="1:26" x14ac:dyDescent="0.25">
      <c r="S75" s="119" t="s">
        <v>49</v>
      </c>
      <c r="T75" s="119"/>
      <c r="U75" s="116"/>
      <c r="V75" s="116">
        <v>65</v>
      </c>
      <c r="W75" s="116">
        <v>81</v>
      </c>
      <c r="X75" s="116">
        <v>86</v>
      </c>
      <c r="Y75" s="116">
        <v>87</v>
      </c>
      <c r="Z75" s="116">
        <v>106</v>
      </c>
    </row>
    <row r="76" spans="1:26" x14ac:dyDescent="0.25">
      <c r="S76" s="119" t="s">
        <v>50</v>
      </c>
      <c r="T76" s="119"/>
      <c r="U76" s="116"/>
      <c r="V76" s="116">
        <v>27</v>
      </c>
      <c r="W76" s="116">
        <v>31</v>
      </c>
      <c r="X76" s="116">
        <v>49</v>
      </c>
      <c r="Y76" s="116">
        <v>46</v>
      </c>
      <c r="Z76" s="116">
        <v>56</v>
      </c>
    </row>
    <row r="77" spans="1:26" x14ac:dyDescent="0.25">
      <c r="S77" s="119" t="s">
        <v>51</v>
      </c>
      <c r="T77" s="119"/>
      <c r="U77" s="116"/>
      <c r="V77" s="116">
        <v>6</v>
      </c>
      <c r="W77" s="116">
        <v>11</v>
      </c>
      <c r="X77" s="116">
        <v>18</v>
      </c>
      <c r="Y77" s="116">
        <v>13</v>
      </c>
      <c r="Z77" s="116">
        <v>27</v>
      </c>
    </row>
    <row r="78" spans="1:26" x14ac:dyDescent="0.25">
      <c r="S78" s="119" t="s">
        <v>52</v>
      </c>
      <c r="T78" s="119"/>
      <c r="U78" s="116"/>
      <c r="V78" s="116">
        <v>3</v>
      </c>
      <c r="W78" s="116">
        <v>7</v>
      </c>
      <c r="X78" s="116">
        <v>4</v>
      </c>
      <c r="Y78" s="116">
        <v>5</v>
      </c>
      <c r="Z78" s="116">
        <v>11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6</v>
      </c>
      <c r="X79" s="116">
        <v>4</v>
      </c>
      <c r="Y79" s="116">
        <v>3</v>
      </c>
      <c r="Z79" s="116">
        <v>3</v>
      </c>
    </row>
    <row r="80" spans="1:26" x14ac:dyDescent="0.25">
      <c r="S80" s="122" t="s">
        <v>54</v>
      </c>
      <c r="T80" s="122"/>
      <c r="U80" s="116"/>
      <c r="V80" s="116">
        <v>1484</v>
      </c>
      <c r="W80" s="116">
        <v>1809</v>
      </c>
      <c r="X80" s="116">
        <v>2116</v>
      </c>
      <c r="Y80" s="116">
        <v>1997</v>
      </c>
      <c r="Z80" s="116">
        <v>2175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Kangaroo Island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89</v>
      </c>
      <c r="W83" s="116">
        <v>103</v>
      </c>
      <c r="X83" s="116">
        <v>124</v>
      </c>
      <c r="Y83" s="116">
        <v>113</v>
      </c>
      <c r="Z83" s="116">
        <v>134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72</v>
      </c>
      <c r="W84" s="116">
        <v>83</v>
      </c>
      <c r="X84" s="116">
        <v>94</v>
      </c>
      <c r="Y84" s="116">
        <v>86</v>
      </c>
      <c r="Z84" s="116">
        <v>98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139</v>
      </c>
      <c r="W85" s="116">
        <v>157</v>
      </c>
      <c r="X85" s="116">
        <v>179</v>
      </c>
      <c r="Y85" s="116">
        <v>192</v>
      </c>
      <c r="Z85" s="116">
        <v>193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4,450</v>
      </c>
      <c r="D86" s="98">
        <f t="shared" ref="D86:D91" si="4">AD4</f>
        <v>0.1083437110834371</v>
      </c>
      <c r="E86" s="99">
        <f t="shared" ref="E86:E91" si="5">AD4</f>
        <v>0.1083437110834371</v>
      </c>
      <c r="F86" s="98">
        <f t="shared" ref="F86:F91" si="6">AF4</f>
        <v>0.47302217808672631</v>
      </c>
      <c r="G86" s="99">
        <f t="shared" ref="G86:G91" si="7">AF4</f>
        <v>0.47302217808672631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71</v>
      </c>
      <c r="W86" s="116">
        <v>76</v>
      </c>
      <c r="X86" s="116">
        <v>78</v>
      </c>
      <c r="Y86" s="116">
        <v>79</v>
      </c>
      <c r="Z86" s="116">
        <v>77</v>
      </c>
    </row>
    <row r="87" spans="1:30" ht="15" customHeight="1" x14ac:dyDescent="0.25">
      <c r="A87" s="100" t="s">
        <v>4</v>
      </c>
      <c r="B87" s="51"/>
      <c r="C87" s="101" t="str">
        <f t="shared" si="3"/>
        <v>2,272</v>
      </c>
      <c r="D87" s="98">
        <f t="shared" si="4"/>
        <v>0.12530955918771669</v>
      </c>
      <c r="E87" s="99">
        <f t="shared" si="5"/>
        <v>0.12530955918771669</v>
      </c>
      <c r="F87" s="98">
        <f t="shared" si="6"/>
        <v>0.47820429407937537</v>
      </c>
      <c r="G87" s="99">
        <f t="shared" si="7"/>
        <v>0.47820429407937537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24</v>
      </c>
      <c r="W87" s="116">
        <v>29</v>
      </c>
      <c r="X87" s="116">
        <v>32</v>
      </c>
      <c r="Y87" s="116">
        <v>33</v>
      </c>
      <c r="Z87" s="116">
        <v>30</v>
      </c>
    </row>
    <row r="88" spans="1:30" ht="15" customHeight="1" x14ac:dyDescent="0.25">
      <c r="A88" s="100" t="s">
        <v>5</v>
      </c>
      <c r="B88" s="51"/>
      <c r="C88" s="101" t="str">
        <f t="shared" si="3"/>
        <v>2,173</v>
      </c>
      <c r="D88" s="98">
        <f t="shared" si="4"/>
        <v>8.7587587587587556E-2</v>
      </c>
      <c r="E88" s="99">
        <f t="shared" si="5"/>
        <v>8.7587587587587556E-2</v>
      </c>
      <c r="F88" s="98">
        <f t="shared" si="6"/>
        <v>0.46626180836707154</v>
      </c>
      <c r="G88" s="99">
        <f t="shared" si="7"/>
        <v>0.46626180836707154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36</v>
      </c>
      <c r="W88" s="116">
        <v>38</v>
      </c>
      <c r="X88" s="116">
        <v>44</v>
      </c>
      <c r="Y88" s="116">
        <v>50</v>
      </c>
      <c r="Z88" s="116">
        <v>58</v>
      </c>
    </row>
    <row r="89" spans="1:30" ht="15" customHeight="1" x14ac:dyDescent="0.25">
      <c r="A89" s="51" t="s">
        <v>6</v>
      </c>
      <c r="B89" s="51"/>
      <c r="C89" s="101" t="str">
        <f t="shared" si="3"/>
        <v>2,824</v>
      </c>
      <c r="D89" s="98">
        <f t="shared" si="4"/>
        <v>0.12375646637485072</v>
      </c>
      <c r="E89" s="99">
        <f t="shared" si="5"/>
        <v>0.12375646637485072</v>
      </c>
      <c r="F89" s="98">
        <f t="shared" si="6"/>
        <v>0.45943152454780356</v>
      </c>
      <c r="G89" s="99">
        <f t="shared" si="7"/>
        <v>0.45943152454780356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65</v>
      </c>
      <c r="W89" s="116">
        <v>79</v>
      </c>
      <c r="X89" s="116">
        <v>83</v>
      </c>
      <c r="Y89" s="116">
        <v>79</v>
      </c>
      <c r="Z89" s="116">
        <v>96</v>
      </c>
    </row>
    <row r="90" spans="1:30" ht="15" customHeight="1" x14ac:dyDescent="0.25">
      <c r="A90" s="51" t="s">
        <v>100</v>
      </c>
      <c r="B90" s="51"/>
      <c r="C90" s="101" t="str">
        <f t="shared" si="3"/>
        <v>$25,893</v>
      </c>
      <c r="D90" s="98">
        <f t="shared" si="4"/>
        <v>-4.1311538461538122E-3</v>
      </c>
      <c r="E90" s="99">
        <f t="shared" si="5"/>
        <v>-4.1311538461538122E-3</v>
      </c>
      <c r="F90" s="98">
        <f t="shared" si="6"/>
        <v>-9.5042125332427396E-3</v>
      </c>
      <c r="G90" s="99">
        <f t="shared" si="7"/>
        <v>-9.5042125332427396E-3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159</v>
      </c>
      <c r="W90" s="116">
        <v>201</v>
      </c>
      <c r="X90" s="116">
        <v>238</v>
      </c>
      <c r="Y90" s="116">
        <v>209</v>
      </c>
      <c r="Z90" s="116">
        <v>218</v>
      </c>
    </row>
    <row r="91" spans="1:30" ht="15" customHeight="1" x14ac:dyDescent="0.25">
      <c r="A91" s="51" t="s">
        <v>7</v>
      </c>
      <c r="B91" s="51"/>
      <c r="C91" s="101" t="str">
        <f t="shared" si="3"/>
        <v>$114.4 mil</v>
      </c>
      <c r="D91" s="98">
        <f t="shared" si="4"/>
        <v>5.6140110620603867E-2</v>
      </c>
      <c r="E91" s="99">
        <f t="shared" si="5"/>
        <v>5.6140110620603867E-2</v>
      </c>
      <c r="F91" s="98">
        <f t="shared" si="6"/>
        <v>0.57519670721212068</v>
      </c>
      <c r="G91" s="99">
        <f t="shared" si="7"/>
        <v>0.57519670721212068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976</v>
      </c>
      <c r="W91" s="116">
        <v>1154</v>
      </c>
      <c r="X91" s="116">
        <v>1406</v>
      </c>
      <c r="Y91" s="116">
        <v>1253</v>
      </c>
      <c r="Z91" s="116">
        <v>1449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43</v>
      </c>
      <c r="W93" s="116">
        <v>53</v>
      </c>
      <c r="X93" s="116">
        <v>71</v>
      </c>
      <c r="Y93" s="116">
        <v>64</v>
      </c>
      <c r="Z93" s="116">
        <v>74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137</v>
      </c>
      <c r="W94" s="116">
        <v>165</v>
      </c>
      <c r="X94" s="116">
        <v>194</v>
      </c>
      <c r="Y94" s="116">
        <v>182</v>
      </c>
      <c r="Z94" s="116">
        <v>196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31</v>
      </c>
      <c r="W95" s="116">
        <v>43</v>
      </c>
      <c r="X95" s="116">
        <v>50</v>
      </c>
      <c r="Y95" s="116">
        <v>37</v>
      </c>
      <c r="Z95" s="116">
        <v>42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166</v>
      </c>
      <c r="W96" s="116">
        <v>191</v>
      </c>
      <c r="X96" s="116">
        <v>219</v>
      </c>
      <c r="Y96" s="116">
        <v>233</v>
      </c>
      <c r="Z96" s="116">
        <v>239</v>
      </c>
    </row>
    <row r="97" spans="1:32" ht="15" customHeight="1" x14ac:dyDescent="0.25">
      <c r="S97" s="119" t="s">
        <v>191</v>
      </c>
      <c r="T97" s="119"/>
      <c r="U97" s="116"/>
      <c r="V97" s="116">
        <v>123</v>
      </c>
      <c r="W97" s="116">
        <v>144</v>
      </c>
      <c r="X97" s="116">
        <v>160</v>
      </c>
      <c r="Y97" s="116">
        <v>162</v>
      </c>
      <c r="Z97" s="116">
        <v>165</v>
      </c>
    </row>
    <row r="98" spans="1:32" ht="15" customHeight="1" x14ac:dyDescent="0.25">
      <c r="S98" s="119" t="s">
        <v>192</v>
      </c>
      <c r="T98" s="119"/>
      <c r="U98" s="116"/>
      <c r="V98" s="116">
        <v>96</v>
      </c>
      <c r="W98" s="116">
        <v>104</v>
      </c>
      <c r="X98" s="116">
        <v>119</v>
      </c>
      <c r="Y98" s="116">
        <v>117</v>
      </c>
      <c r="Z98" s="116">
        <v>120</v>
      </c>
    </row>
    <row r="99" spans="1:32" ht="15" customHeight="1" x14ac:dyDescent="0.25">
      <c r="S99" s="119" t="s">
        <v>193</v>
      </c>
      <c r="T99" s="119"/>
      <c r="U99" s="116"/>
      <c r="V99" s="116">
        <v>2</v>
      </c>
      <c r="W99" s="116">
        <v>6</v>
      </c>
      <c r="X99" s="116">
        <v>8</v>
      </c>
      <c r="Y99" s="116">
        <v>5</v>
      </c>
      <c r="Z99" s="116">
        <v>8</v>
      </c>
    </row>
    <row r="100" spans="1:32" ht="15" customHeight="1" x14ac:dyDescent="0.25">
      <c r="S100" s="119" t="s">
        <v>59</v>
      </c>
      <c r="T100" s="119"/>
      <c r="U100" s="116"/>
      <c r="V100" s="116">
        <v>107</v>
      </c>
      <c r="W100" s="116">
        <v>138</v>
      </c>
      <c r="X100" s="116">
        <v>155</v>
      </c>
      <c r="Y100" s="116">
        <v>157</v>
      </c>
      <c r="Z100" s="116">
        <v>164</v>
      </c>
    </row>
    <row r="101" spans="1:32" x14ac:dyDescent="0.25">
      <c r="A101" s="20"/>
      <c r="S101" s="122" t="s">
        <v>54</v>
      </c>
      <c r="T101" s="122"/>
      <c r="U101" s="116"/>
      <c r="V101" s="116">
        <v>958</v>
      </c>
      <c r="W101" s="116">
        <v>1123</v>
      </c>
      <c r="X101" s="116">
        <v>1335</v>
      </c>
      <c r="Y101" s="116">
        <v>1264</v>
      </c>
      <c r="Z101" s="116">
        <v>1376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1887</v>
      </c>
      <c r="W104" s="116">
        <v>2451</v>
      </c>
      <c r="X104" s="116">
        <v>2831</v>
      </c>
      <c r="Y104" s="116">
        <v>2671</v>
      </c>
      <c r="Z104" s="116">
        <v>2994</v>
      </c>
      <c r="AB104" s="113" t="str">
        <f>TEXT(Z104,"###,###")</f>
        <v>2,994</v>
      </c>
      <c r="AD104" s="134">
        <f>Z104/($Z$4)*100</f>
        <v>67.280898876404493</v>
      </c>
      <c r="AF104" s="113"/>
    </row>
    <row r="105" spans="1:32" x14ac:dyDescent="0.25">
      <c r="S105" s="119" t="s">
        <v>18</v>
      </c>
      <c r="T105" s="119"/>
      <c r="U105" s="116"/>
      <c r="V105" s="116">
        <v>523</v>
      </c>
      <c r="W105" s="116">
        <v>591</v>
      </c>
      <c r="X105" s="116">
        <v>648</v>
      </c>
      <c r="Y105" s="116">
        <v>626</v>
      </c>
      <c r="Z105" s="116">
        <v>650</v>
      </c>
      <c r="AB105" s="113" t="str">
        <f>TEXT(Z105,"###,###")</f>
        <v>650</v>
      </c>
      <c r="AD105" s="134">
        <f>Z105/($Z$4)*100</f>
        <v>14.606741573033707</v>
      </c>
      <c r="AF105" s="113"/>
    </row>
    <row r="106" spans="1:32" x14ac:dyDescent="0.25">
      <c r="S106" s="122" t="s">
        <v>54</v>
      </c>
      <c r="T106" s="122"/>
      <c r="U106" s="124"/>
      <c r="V106" s="124">
        <v>2410</v>
      </c>
      <c r="W106" s="124">
        <v>3042</v>
      </c>
      <c r="X106" s="124">
        <v>3479</v>
      </c>
      <c r="Y106" s="124">
        <v>3297</v>
      </c>
      <c r="Z106" s="124">
        <v>3644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517</v>
      </c>
      <c r="W108" s="116">
        <v>758</v>
      </c>
      <c r="X108" s="116">
        <v>1002</v>
      </c>
      <c r="Y108" s="116">
        <v>773</v>
      </c>
      <c r="Z108" s="116">
        <v>903</v>
      </c>
      <c r="AB108" s="113" t="str">
        <f>TEXT(Z108,"###,###")</f>
        <v>903</v>
      </c>
      <c r="AD108" s="134">
        <f>Z108/($Z$4)*100</f>
        <v>20.292134831460672</v>
      </c>
      <c r="AF108" s="113"/>
    </row>
    <row r="109" spans="1:32" x14ac:dyDescent="0.25">
      <c r="S109" s="119" t="s">
        <v>21</v>
      </c>
      <c r="T109" s="119"/>
      <c r="U109" s="116"/>
      <c r="V109" s="116">
        <v>602</v>
      </c>
      <c r="W109" s="116">
        <v>784</v>
      </c>
      <c r="X109" s="116">
        <v>929</v>
      </c>
      <c r="Y109" s="116">
        <v>840</v>
      </c>
      <c r="Z109" s="116">
        <v>992</v>
      </c>
      <c r="AB109" s="113" t="str">
        <f>TEXT(Z109,"###,###")</f>
        <v>992</v>
      </c>
      <c r="AD109" s="134">
        <f>Z109/($Z$4)*100</f>
        <v>22.292134831460675</v>
      </c>
      <c r="AF109" s="113"/>
    </row>
    <row r="110" spans="1:32" x14ac:dyDescent="0.25">
      <c r="S110" s="119" t="s">
        <v>22</v>
      </c>
      <c r="T110" s="119"/>
      <c r="U110" s="116"/>
      <c r="V110" s="116">
        <v>498</v>
      </c>
      <c r="W110" s="116">
        <v>578</v>
      </c>
      <c r="X110" s="116">
        <v>585</v>
      </c>
      <c r="Y110" s="116">
        <v>784</v>
      </c>
      <c r="Z110" s="116">
        <v>757</v>
      </c>
      <c r="AB110" s="113" t="str">
        <f>TEXT(Z110,"###,###")</f>
        <v>757</v>
      </c>
      <c r="AD110" s="134">
        <f>Z110/($Z$4)*100</f>
        <v>17.011235955056179</v>
      </c>
      <c r="AF110" s="113"/>
    </row>
    <row r="111" spans="1:32" x14ac:dyDescent="0.25">
      <c r="S111" s="119" t="s">
        <v>23</v>
      </c>
      <c r="T111" s="119"/>
      <c r="U111" s="116"/>
      <c r="V111" s="116">
        <v>792</v>
      </c>
      <c r="W111" s="116">
        <v>922</v>
      </c>
      <c r="X111" s="116">
        <v>955</v>
      </c>
      <c r="Y111" s="116">
        <v>899</v>
      </c>
      <c r="Z111" s="116">
        <v>972</v>
      </c>
      <c r="AB111" s="113" t="str">
        <f>TEXT(Z111,"###,###")</f>
        <v>972</v>
      </c>
      <c r="AD111" s="134">
        <f>Z111/($Z$4)*100</f>
        <v>21.842696629213485</v>
      </c>
      <c r="AF111" s="113"/>
    </row>
    <row r="112" spans="1:32" x14ac:dyDescent="0.25">
      <c r="S112" s="122" t="s">
        <v>54</v>
      </c>
      <c r="T112" s="122"/>
      <c r="U112" s="116"/>
      <c r="V112" s="116">
        <v>3016</v>
      </c>
      <c r="W112" s="116">
        <v>3671</v>
      </c>
      <c r="X112" s="116">
        <v>4317</v>
      </c>
      <c r="Y112" s="116">
        <v>4014</v>
      </c>
      <c r="Z112" s="116">
        <v>4449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42.89</v>
      </c>
      <c r="W118" s="135">
        <v>44.43</v>
      </c>
      <c r="X118" s="135">
        <v>45.73</v>
      </c>
      <c r="Y118" s="135">
        <v>44.26</v>
      </c>
      <c r="Z118" s="135">
        <v>45.77</v>
      </c>
      <c r="AB118" s="113" t="str">
        <f>TEXT(Z118,"##.0")</f>
        <v>45.8</v>
      </c>
    </row>
    <row r="120" spans="19:32" x14ac:dyDescent="0.25">
      <c r="S120" s="105" t="s">
        <v>102</v>
      </c>
      <c r="T120" s="116"/>
      <c r="U120" s="116"/>
      <c r="V120" s="116">
        <v>1304</v>
      </c>
      <c r="W120" s="116">
        <v>1501</v>
      </c>
      <c r="X120" s="116">
        <v>1729</v>
      </c>
      <c r="Y120" s="116">
        <v>1687</v>
      </c>
      <c r="Z120" s="116">
        <v>1789</v>
      </c>
      <c r="AB120" s="113" t="str">
        <f>TEXT(Z120,"###,###")</f>
        <v>1,789</v>
      </c>
    </row>
    <row r="121" spans="19:32" x14ac:dyDescent="0.25">
      <c r="S121" s="105" t="s">
        <v>103</v>
      </c>
      <c r="T121" s="116"/>
      <c r="U121" s="116"/>
      <c r="V121" s="116">
        <v>338</v>
      </c>
      <c r="W121" s="116">
        <v>400</v>
      </c>
      <c r="X121" s="116">
        <v>596</v>
      </c>
      <c r="Y121" s="116">
        <v>437</v>
      </c>
      <c r="Z121" s="116">
        <v>600</v>
      </c>
      <c r="AB121" s="113" t="str">
        <f>TEXT(Z121,"###,###")</f>
        <v>600</v>
      </c>
    </row>
    <row r="122" spans="19:32" x14ac:dyDescent="0.25">
      <c r="S122" s="105" t="s">
        <v>104</v>
      </c>
      <c r="T122" s="116"/>
      <c r="U122" s="116"/>
      <c r="V122" s="116">
        <v>292</v>
      </c>
      <c r="W122" s="116">
        <v>376</v>
      </c>
      <c r="X122" s="116">
        <v>418</v>
      </c>
      <c r="Y122" s="116">
        <v>390</v>
      </c>
      <c r="Z122" s="116">
        <v>438</v>
      </c>
      <c r="AB122" s="113" t="str">
        <f>TEXT(Z122,"###,###")</f>
        <v>438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1596</v>
      </c>
      <c r="W124" s="116">
        <v>1877</v>
      </c>
      <c r="X124" s="116">
        <v>2147</v>
      </c>
      <c r="Y124" s="116">
        <v>2077</v>
      </c>
      <c r="Z124" s="116">
        <v>2227</v>
      </c>
      <c r="AB124" s="113" t="str">
        <f>TEXT(Z124,"###,###")</f>
        <v>2,227</v>
      </c>
      <c r="AD124" s="131">
        <f>Z124/$Z$7*100</f>
        <v>78.859773371104808</v>
      </c>
    </row>
    <row r="125" spans="19:32" x14ac:dyDescent="0.25">
      <c r="S125" s="105" t="s">
        <v>106</v>
      </c>
      <c r="T125" s="116"/>
      <c r="U125" s="116"/>
      <c r="V125" s="116">
        <v>630</v>
      </c>
      <c r="W125" s="116">
        <v>776</v>
      </c>
      <c r="X125" s="116">
        <v>1014</v>
      </c>
      <c r="Y125" s="116">
        <v>827</v>
      </c>
      <c r="Z125" s="116">
        <v>1038</v>
      </c>
      <c r="AB125" s="113" t="str">
        <f>TEXT(Z125,"###,###")</f>
        <v>1,038</v>
      </c>
      <c r="AD125" s="131">
        <f>Z125/$Z$7*100</f>
        <v>36.756373937677054</v>
      </c>
    </row>
    <row r="127" spans="19:32" x14ac:dyDescent="0.25">
      <c r="S127" s="105" t="s">
        <v>107</v>
      </c>
      <c r="T127" s="116"/>
      <c r="U127" s="116"/>
      <c r="V127" s="116">
        <v>976</v>
      </c>
      <c r="W127" s="116">
        <v>1154</v>
      </c>
      <c r="X127" s="116">
        <v>1405</v>
      </c>
      <c r="Y127" s="116">
        <v>1252</v>
      </c>
      <c r="Z127" s="116">
        <v>1451</v>
      </c>
      <c r="AB127" s="113" t="str">
        <f>TEXT(Z127,"###,###")</f>
        <v>1,451</v>
      </c>
      <c r="AD127" s="131">
        <f>Z127/$Z$7*100</f>
        <v>51.381019830028329</v>
      </c>
    </row>
    <row r="128" spans="19:32" x14ac:dyDescent="0.25">
      <c r="S128" s="105" t="s">
        <v>108</v>
      </c>
      <c r="T128" s="116"/>
      <c r="U128" s="116"/>
      <c r="V128" s="116">
        <v>957</v>
      </c>
      <c r="W128" s="116">
        <v>1123</v>
      </c>
      <c r="X128" s="116">
        <v>1337</v>
      </c>
      <c r="Y128" s="116">
        <v>1260</v>
      </c>
      <c r="Z128" s="116">
        <v>1372</v>
      </c>
      <c r="AB128" s="113" t="str">
        <f>TEXT(Z128,"###,###")</f>
        <v>1,372</v>
      </c>
      <c r="AD128" s="131">
        <f>Z128/$Z$7*100</f>
        <v>48.583569405099155</v>
      </c>
    </row>
    <row r="130" spans="19:20" x14ac:dyDescent="0.25">
      <c r="S130" s="105" t="s">
        <v>267</v>
      </c>
      <c r="T130" s="131">
        <v>63.349858356940516</v>
      </c>
    </row>
    <row r="131" spans="19:20" x14ac:dyDescent="0.25">
      <c r="S131" s="105" t="s">
        <v>268</v>
      </c>
      <c r="T131" s="131">
        <v>21.246458923512748</v>
      </c>
    </row>
    <row r="132" spans="19:20" x14ac:dyDescent="0.25">
      <c r="S132" s="105" t="s">
        <v>269</v>
      </c>
      <c r="T132" s="131">
        <v>15.509915014164305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FA3627-CC48-4BAC-8775-44EA866C23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73A530-0383-4429-ADBF-8B51D8AA3D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3530B87-861C-4115-9241-673FD718C0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66A5F8-7451-4449-A204-FC4304C917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D70C-0E8D-4553-A4BB-8AEC0A9A168A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136</v>
      </c>
      <c r="T1" s="103"/>
      <c r="U1" s="103"/>
      <c r="V1" s="103"/>
      <c r="W1" s="103"/>
      <c r="X1" s="103"/>
      <c r="Y1" s="104" t="s">
        <v>221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136</v>
      </c>
      <c r="Y3" s="109" t="s">
        <v>221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10.25 Karoonda East Murray,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594</v>
      </c>
      <c r="W4" s="112">
        <v>692</v>
      </c>
      <c r="X4" s="112">
        <v>847</v>
      </c>
      <c r="Y4" s="112">
        <v>821</v>
      </c>
      <c r="Z4" s="112">
        <v>863</v>
      </c>
      <c r="AB4" s="113" t="str">
        <f>TEXT(Z4,"###,###")</f>
        <v>863</v>
      </c>
      <c r="AD4" s="114">
        <f>Z4/Y4-1</f>
        <v>5.1157125456759989E-2</v>
      </c>
      <c r="AF4" s="114">
        <f>Z4/V4-1</f>
        <v>0.45286195286195285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315</v>
      </c>
      <c r="W5" s="112">
        <v>352</v>
      </c>
      <c r="X5" s="112">
        <v>458</v>
      </c>
      <c r="Y5" s="112">
        <v>426</v>
      </c>
      <c r="Z5" s="112">
        <v>456</v>
      </c>
      <c r="AB5" s="113" t="str">
        <f>TEXT(Z5,"###,###")</f>
        <v>456</v>
      </c>
      <c r="AD5" s="114">
        <f t="shared" ref="AD5:AD9" si="0">Z5/Y5-1</f>
        <v>7.0422535211267512E-2</v>
      </c>
      <c r="AF5" s="114">
        <f t="shared" ref="AF5:AF9" si="1">Z5/V5-1</f>
        <v>0.44761904761904758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282</v>
      </c>
      <c r="W6" s="112">
        <v>340</v>
      </c>
      <c r="X6" s="112">
        <v>388</v>
      </c>
      <c r="Y6" s="112">
        <v>396</v>
      </c>
      <c r="Z6" s="112">
        <v>407</v>
      </c>
      <c r="AB6" s="113" t="str">
        <f>TEXT(Z6,"###,###")</f>
        <v>407</v>
      </c>
      <c r="AD6" s="114">
        <f t="shared" si="0"/>
        <v>2.7777777777777679E-2</v>
      </c>
      <c r="AF6" s="114">
        <f t="shared" si="1"/>
        <v>0.44326241134751765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406</v>
      </c>
      <c r="W7" s="112">
        <v>449</v>
      </c>
      <c r="X7" s="112">
        <v>535</v>
      </c>
      <c r="Y7" s="112">
        <v>524</v>
      </c>
      <c r="Z7" s="112">
        <v>545</v>
      </c>
      <c r="AB7" s="113" t="str">
        <f>TEXT(Z7,"###,###")</f>
        <v>545</v>
      </c>
      <c r="AD7" s="114">
        <f t="shared" si="0"/>
        <v>4.0076335877862634E-2</v>
      </c>
      <c r="AF7" s="114">
        <f t="shared" si="1"/>
        <v>0.3423645320197044</v>
      </c>
    </row>
    <row r="8" spans="1:32" ht="17.25" customHeight="1" x14ac:dyDescent="0.25">
      <c r="A8" s="66" t="s">
        <v>13</v>
      </c>
      <c r="B8" s="67"/>
      <c r="C8" s="31"/>
      <c r="D8" s="68" t="str">
        <f>AB4</f>
        <v>863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545</v>
      </c>
      <c r="P8" s="69"/>
      <c r="S8" s="111" t="s">
        <v>86</v>
      </c>
      <c r="T8" s="112"/>
      <c r="U8" s="112"/>
      <c r="V8" s="112">
        <v>21918.74</v>
      </c>
      <c r="W8" s="112">
        <v>20908.810000000001</v>
      </c>
      <c r="X8" s="112">
        <v>22094.39</v>
      </c>
      <c r="Y8" s="112">
        <v>19330</v>
      </c>
      <c r="Z8" s="112">
        <v>15509.01</v>
      </c>
      <c r="AB8" s="113" t="str">
        <f>TEXT(Z8,"$###,###")</f>
        <v>$15,509</v>
      </c>
      <c r="AD8" s="114">
        <f t="shared" si="0"/>
        <v>-0.19767149508535953</v>
      </c>
      <c r="AF8" s="114">
        <f t="shared" si="1"/>
        <v>-0.29243149925588796</v>
      </c>
    </row>
    <row r="9" spans="1:32" x14ac:dyDescent="0.25">
      <c r="A9" s="32" t="s">
        <v>15</v>
      </c>
      <c r="B9" s="73"/>
      <c r="C9" s="74"/>
      <c r="D9" s="75">
        <f>AD104</f>
        <v>56.315179606025488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55.045871559633028</v>
      </c>
      <c r="P9" s="76" t="s">
        <v>87</v>
      </c>
      <c r="S9" s="111" t="s">
        <v>7</v>
      </c>
      <c r="T9" s="112"/>
      <c r="U9" s="112"/>
      <c r="V9" s="112">
        <v>11713069</v>
      </c>
      <c r="W9" s="112">
        <v>18801148</v>
      </c>
      <c r="X9" s="112">
        <v>18995173</v>
      </c>
      <c r="Y9" s="112">
        <v>13915657</v>
      </c>
      <c r="Z9" s="112">
        <v>13830730</v>
      </c>
      <c r="AB9" s="113" t="str">
        <f>TEXT(Z9/1000000,"$#,###.0")&amp;" mil"</f>
        <v>$13.8 mil</v>
      </c>
      <c r="AD9" s="114">
        <f t="shared" si="0"/>
        <v>-6.1029816989596197E-3</v>
      </c>
      <c r="AF9" s="114">
        <f t="shared" si="1"/>
        <v>0.18079471742205233</v>
      </c>
    </row>
    <row r="10" spans="1:32" x14ac:dyDescent="0.25">
      <c r="A10" s="32" t="s">
        <v>18</v>
      </c>
      <c r="B10" s="73"/>
      <c r="C10" s="74"/>
      <c r="D10" s="75">
        <f>AD105</f>
        <v>13.32560834298957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43.853211009174316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46.605504587155963</v>
      </c>
      <c r="P11" s="76" t="s">
        <v>87</v>
      </c>
      <c r="S11" s="111" t="s">
        <v>30</v>
      </c>
      <c r="T11" s="116"/>
      <c r="U11" s="116"/>
      <c r="V11" s="116">
        <v>388</v>
      </c>
      <c r="W11" s="116">
        <v>462</v>
      </c>
      <c r="X11" s="116">
        <v>563</v>
      </c>
      <c r="Y11" s="116">
        <v>550</v>
      </c>
      <c r="Z11" s="116">
        <v>580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36.697247706422019</v>
      </c>
      <c r="P12" s="76" t="s">
        <v>87</v>
      </c>
      <c r="S12" s="111" t="s">
        <v>31</v>
      </c>
      <c r="T12" s="116"/>
      <c r="U12" s="116"/>
      <c r="V12" s="116">
        <v>207</v>
      </c>
      <c r="W12" s="116">
        <v>230</v>
      </c>
      <c r="X12" s="116">
        <v>282</v>
      </c>
      <c r="Y12" s="116">
        <v>266</v>
      </c>
      <c r="Z12" s="116">
        <v>287</v>
      </c>
    </row>
    <row r="13" spans="1:32" ht="15" customHeight="1" x14ac:dyDescent="0.25">
      <c r="A13" s="32" t="s">
        <v>20</v>
      </c>
      <c r="B13" s="74"/>
      <c r="C13" s="74"/>
      <c r="D13" s="75">
        <f>AD108</f>
        <v>22.132097334878331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15.779816513761469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17.033603707995365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47.1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10.892236384704519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16.88073394495413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241</v>
      </c>
      <c r="Z15" s="116">
        <v>277</v>
      </c>
      <c r="AB15" s="121">
        <f t="shared" ref="AB15:AB34" si="2">IF(Z15="np",0,Z15/$Z$34)</f>
        <v>0.31875719217491372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19.466975666280419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83.11926605504587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8</v>
      </c>
      <c r="AB16" s="121">
        <f t="shared" si="2"/>
        <v>9.2059838895281933E-3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</v>
      </c>
      <c r="Z17" s="116">
        <v>15</v>
      </c>
      <c r="AB17" s="121">
        <f t="shared" si="2"/>
        <v>1.7261219792865361E-2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Karoonda East Murray (2015-16 to 2019-20)</v>
      </c>
      <c r="B19" s="65"/>
      <c r="C19" s="65"/>
      <c r="D19" s="65"/>
      <c r="E19" s="65"/>
      <c r="F19" s="65"/>
      <c r="G19" s="65" t="str">
        <f>$S$1&amp;" ("&amp;$V$2&amp;" to "&amp;$Z$2&amp;")"</f>
        <v>Karoonda East Murray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20</v>
      </c>
      <c r="Z19" s="116">
        <v>24</v>
      </c>
      <c r="AB19" s="121">
        <f t="shared" si="2"/>
        <v>2.7617951668584578E-2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29</v>
      </c>
      <c r="Z20" s="116">
        <v>15</v>
      </c>
      <c r="AB20" s="121">
        <f t="shared" si="2"/>
        <v>1.7261219792865361E-2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31</v>
      </c>
      <c r="Z21" s="116">
        <v>38</v>
      </c>
      <c r="AB21" s="121">
        <f t="shared" si="2"/>
        <v>4.3728423475258918E-2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</v>
      </c>
      <c r="Z22" s="116">
        <v>13</v>
      </c>
      <c r="AB22" s="121">
        <f t="shared" si="2"/>
        <v>1.4959723820483314E-2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48</v>
      </c>
      <c r="Z23" s="116">
        <v>47</v>
      </c>
      <c r="AB23" s="121">
        <f t="shared" si="2"/>
        <v>5.4085155350978138E-2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</v>
      </c>
      <c r="Z25" s="116">
        <v>7</v>
      </c>
      <c r="AB25" s="121">
        <f t="shared" si="2"/>
        <v>8.0552359033371698E-3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</v>
      </c>
      <c r="Z26" s="116">
        <v>11</v>
      </c>
      <c r="AB26" s="121">
        <f t="shared" si="2"/>
        <v>1.2658227848101266E-2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</v>
      </c>
      <c r="Z27" s="116">
        <v>24</v>
      </c>
      <c r="AB27" s="121">
        <f t="shared" si="2"/>
        <v>2.7617951668584578E-2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40</v>
      </c>
      <c r="Z28" s="116">
        <v>38</v>
      </c>
      <c r="AB28" s="121">
        <f t="shared" si="2"/>
        <v>4.3728423475258918E-2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36</v>
      </c>
      <c r="Z29" s="116">
        <v>33</v>
      </c>
      <c r="AB29" s="121">
        <f t="shared" si="2"/>
        <v>3.7974683544303799E-2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37</v>
      </c>
      <c r="Z30" s="116">
        <v>44</v>
      </c>
      <c r="AB30" s="121">
        <f t="shared" si="2"/>
        <v>5.0632911392405063E-2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60</v>
      </c>
      <c r="Z31" s="116">
        <v>69</v>
      </c>
      <c r="AB31" s="121">
        <f t="shared" si="2"/>
        <v>7.9401611047180673E-2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</v>
      </c>
      <c r="Z32" s="116">
        <v>6</v>
      </c>
      <c r="AB32" s="121">
        <f t="shared" si="2"/>
        <v>6.9044879171461446E-3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30</v>
      </c>
      <c r="Z33" s="116">
        <v>31</v>
      </c>
      <c r="AB33" s="121">
        <f t="shared" si="2"/>
        <v>3.5673187571921748E-2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819</v>
      </c>
      <c r="Z34" s="124">
        <v>869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453</v>
      </c>
      <c r="AB37" s="136">
        <f>Z37/Z40*100</f>
        <v>83.11926605504587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92</v>
      </c>
      <c r="AB38" s="136">
        <f>Z38/Z40*100</f>
        <v>16.88073394495413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545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16</v>
      </c>
      <c r="W45" s="116">
        <v>9</v>
      </c>
      <c r="X45" s="116">
        <v>14</v>
      </c>
      <c r="Y45" s="116">
        <v>20</v>
      </c>
      <c r="Z45" s="116">
        <v>14</v>
      </c>
    </row>
    <row r="46" spans="19:32" x14ac:dyDescent="0.25">
      <c r="S46" s="119" t="s">
        <v>39</v>
      </c>
      <c r="T46" s="119"/>
      <c r="U46" s="116"/>
      <c r="V46" s="116">
        <v>25</v>
      </c>
      <c r="W46" s="116">
        <v>28</v>
      </c>
      <c r="X46" s="116">
        <v>23</v>
      </c>
      <c r="Y46" s="116">
        <v>28</v>
      </c>
      <c r="Z46" s="116">
        <v>18</v>
      </c>
    </row>
    <row r="47" spans="19:32" x14ac:dyDescent="0.25">
      <c r="S47" s="119" t="s">
        <v>40</v>
      </c>
      <c r="T47" s="119"/>
      <c r="U47" s="116"/>
      <c r="V47" s="116">
        <v>16</v>
      </c>
      <c r="W47" s="116">
        <v>16</v>
      </c>
      <c r="X47" s="116">
        <v>24</v>
      </c>
      <c r="Y47" s="116">
        <v>40</v>
      </c>
      <c r="Z47" s="116">
        <v>60</v>
      </c>
    </row>
    <row r="48" spans="19:32" x14ac:dyDescent="0.25">
      <c r="S48" s="119" t="s">
        <v>41</v>
      </c>
      <c r="T48" s="119"/>
      <c r="U48" s="116"/>
      <c r="V48" s="116">
        <v>24</v>
      </c>
      <c r="W48" s="116">
        <v>21</v>
      </c>
      <c r="X48" s="116">
        <v>35</v>
      </c>
      <c r="Y48" s="116">
        <v>40</v>
      </c>
      <c r="Z48" s="116">
        <v>51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26</v>
      </c>
      <c r="W49" s="116">
        <v>26</v>
      </c>
      <c r="X49" s="116">
        <v>26</v>
      </c>
      <c r="Y49" s="116">
        <v>28</v>
      </c>
      <c r="Z49" s="116">
        <v>33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Karoonda East Murray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29</v>
      </c>
      <c r="W50" s="116">
        <v>18</v>
      </c>
      <c r="X50" s="116">
        <v>18</v>
      </c>
      <c r="Y50" s="116">
        <v>18</v>
      </c>
      <c r="Z50" s="116">
        <v>28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21</v>
      </c>
      <c r="W51" s="116">
        <v>41</v>
      </c>
      <c r="X51" s="116">
        <v>55</v>
      </c>
      <c r="Y51" s="116">
        <v>37</v>
      </c>
      <c r="Z51" s="116">
        <v>36</v>
      </c>
    </row>
    <row r="52" spans="1:26" ht="15" customHeight="1" x14ac:dyDescent="0.25">
      <c r="S52" s="119" t="s">
        <v>45</v>
      </c>
      <c r="T52" s="119"/>
      <c r="U52" s="116"/>
      <c r="V52" s="116">
        <v>40</v>
      </c>
      <c r="W52" s="116">
        <v>39</v>
      </c>
      <c r="X52" s="116">
        <v>43</v>
      </c>
      <c r="Y52" s="116">
        <v>34</v>
      </c>
      <c r="Z52" s="116">
        <v>27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16</v>
      </c>
      <c r="W53" s="116">
        <v>24</v>
      </c>
      <c r="X53" s="116">
        <v>36</v>
      </c>
      <c r="Y53" s="116">
        <v>43</v>
      </c>
      <c r="Z53" s="116">
        <v>49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42</v>
      </c>
      <c r="W54" s="116">
        <v>56</v>
      </c>
      <c r="X54" s="116">
        <v>57</v>
      </c>
      <c r="Y54" s="116">
        <v>40</v>
      </c>
      <c r="Z54" s="116">
        <v>29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18</v>
      </c>
      <c r="W55" s="116">
        <v>32</v>
      </c>
      <c r="X55" s="116">
        <v>40</v>
      </c>
      <c r="Y55" s="116">
        <v>48</v>
      </c>
      <c r="Z55" s="116">
        <v>48</v>
      </c>
    </row>
    <row r="56" spans="1:26" ht="15" customHeight="1" x14ac:dyDescent="0.25">
      <c r="S56" s="119" t="s">
        <v>49</v>
      </c>
      <c r="T56" s="119"/>
      <c r="U56" s="116"/>
      <c r="V56" s="116">
        <v>22</v>
      </c>
      <c r="W56" s="116">
        <v>23</v>
      </c>
      <c r="X56" s="116">
        <v>25</v>
      </c>
      <c r="Y56" s="116">
        <v>22</v>
      </c>
      <c r="Z56" s="116">
        <v>15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10</v>
      </c>
      <c r="W57" s="116">
        <v>13</v>
      </c>
      <c r="X57" s="116">
        <v>16</v>
      </c>
      <c r="Y57" s="116">
        <v>19</v>
      </c>
      <c r="Z57" s="116">
        <v>18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9</v>
      </c>
      <c r="W58" s="116">
        <v>4</v>
      </c>
      <c r="X58" s="116">
        <v>6</v>
      </c>
      <c r="Y58" s="116">
        <v>6</v>
      </c>
      <c r="Z58" s="116">
        <v>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317</v>
      </c>
      <c r="W61" s="116">
        <v>352</v>
      </c>
      <c r="X61" s="116">
        <v>461</v>
      </c>
      <c r="Y61" s="116">
        <v>424</v>
      </c>
      <c r="Z61" s="116">
        <v>461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</v>
      </c>
      <c r="W64" s="116">
        <v>4</v>
      </c>
      <c r="X64" s="116">
        <v>9</v>
      </c>
      <c r="Y64" s="116">
        <v>12</v>
      </c>
      <c r="Z64" s="116">
        <v>11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Karoonda East Murray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30</v>
      </c>
      <c r="W65" s="116">
        <v>36</v>
      </c>
      <c r="X65" s="116">
        <v>31</v>
      </c>
      <c r="Y65" s="116">
        <v>23</v>
      </c>
      <c r="Z65" s="116">
        <v>35</v>
      </c>
    </row>
    <row r="66" spans="1:26" x14ac:dyDescent="0.25">
      <c r="S66" s="119" t="s">
        <v>40</v>
      </c>
      <c r="T66" s="119"/>
      <c r="U66" s="116"/>
      <c r="V66" s="116">
        <v>26</v>
      </c>
      <c r="W66" s="116">
        <v>26</v>
      </c>
      <c r="X66" s="116">
        <v>24</v>
      </c>
      <c r="Y66" s="116">
        <v>38</v>
      </c>
      <c r="Z66" s="116">
        <v>44</v>
      </c>
    </row>
    <row r="67" spans="1:26" x14ac:dyDescent="0.25">
      <c r="S67" s="119" t="s">
        <v>41</v>
      </c>
      <c r="T67" s="119"/>
      <c r="U67" s="116"/>
      <c r="V67" s="116">
        <v>17</v>
      </c>
      <c r="W67" s="116">
        <v>20</v>
      </c>
      <c r="X67" s="116">
        <v>19</v>
      </c>
      <c r="Y67" s="116">
        <v>31</v>
      </c>
      <c r="Z67" s="116">
        <v>34</v>
      </c>
    </row>
    <row r="68" spans="1:26" x14ac:dyDescent="0.25">
      <c r="S68" s="119" t="s">
        <v>42</v>
      </c>
      <c r="T68" s="119"/>
      <c r="U68" s="116"/>
      <c r="V68" s="116">
        <v>4</v>
      </c>
      <c r="W68" s="116">
        <v>13</v>
      </c>
      <c r="X68" s="116">
        <v>22</v>
      </c>
      <c r="Y68" s="116">
        <v>17</v>
      </c>
      <c r="Z68" s="116">
        <v>22</v>
      </c>
    </row>
    <row r="69" spans="1:26" x14ac:dyDescent="0.25">
      <c r="S69" s="119" t="s">
        <v>43</v>
      </c>
      <c r="T69" s="119"/>
      <c r="U69" s="116"/>
      <c r="V69" s="116">
        <v>27</v>
      </c>
      <c r="W69" s="116">
        <v>27</v>
      </c>
      <c r="X69" s="116">
        <v>21</v>
      </c>
      <c r="Y69" s="116">
        <v>11</v>
      </c>
      <c r="Z69" s="116">
        <v>8</v>
      </c>
    </row>
    <row r="70" spans="1:26" x14ac:dyDescent="0.25">
      <c r="S70" s="119" t="s">
        <v>44</v>
      </c>
      <c r="T70" s="119"/>
      <c r="U70" s="116"/>
      <c r="V70" s="116">
        <v>40</v>
      </c>
      <c r="W70" s="116">
        <v>45</v>
      </c>
      <c r="X70" s="116">
        <v>44</v>
      </c>
      <c r="Y70" s="116">
        <v>57</v>
      </c>
      <c r="Z70" s="116">
        <v>41</v>
      </c>
    </row>
    <row r="71" spans="1:26" x14ac:dyDescent="0.25">
      <c r="S71" s="119" t="s">
        <v>45</v>
      </c>
      <c r="T71" s="119"/>
      <c r="U71" s="116"/>
      <c r="V71" s="116">
        <v>27</v>
      </c>
      <c r="W71" s="116">
        <v>27</v>
      </c>
      <c r="X71" s="116">
        <v>43</v>
      </c>
      <c r="Y71" s="116">
        <v>45</v>
      </c>
      <c r="Z71" s="116">
        <v>48</v>
      </c>
    </row>
    <row r="72" spans="1:26" x14ac:dyDescent="0.25">
      <c r="S72" s="119" t="s">
        <v>46</v>
      </c>
      <c r="T72" s="119"/>
      <c r="U72" s="116"/>
      <c r="V72" s="116">
        <v>24</v>
      </c>
      <c r="W72" s="116">
        <v>40</v>
      </c>
      <c r="X72" s="116">
        <v>38</v>
      </c>
      <c r="Y72" s="116">
        <v>43</v>
      </c>
      <c r="Z72" s="116">
        <v>42</v>
      </c>
    </row>
    <row r="73" spans="1:26" x14ac:dyDescent="0.25">
      <c r="S73" s="119" t="s">
        <v>47</v>
      </c>
      <c r="T73" s="119"/>
      <c r="U73" s="116"/>
      <c r="V73" s="116">
        <v>26</v>
      </c>
      <c r="W73" s="116">
        <v>36</v>
      </c>
      <c r="X73" s="116">
        <v>29</v>
      </c>
      <c r="Y73" s="116">
        <v>37</v>
      </c>
      <c r="Z73" s="116">
        <v>36</v>
      </c>
    </row>
    <row r="74" spans="1:26" x14ac:dyDescent="0.25">
      <c r="S74" s="119" t="s">
        <v>48</v>
      </c>
      <c r="T74" s="119"/>
      <c r="U74" s="116"/>
      <c r="V74" s="116">
        <v>30</v>
      </c>
      <c r="W74" s="116">
        <v>33</v>
      </c>
      <c r="X74" s="116">
        <v>38</v>
      </c>
      <c r="Y74" s="116">
        <v>31</v>
      </c>
      <c r="Z74" s="116">
        <v>24</v>
      </c>
    </row>
    <row r="75" spans="1:26" x14ac:dyDescent="0.25">
      <c r="S75" s="119" t="s">
        <v>49</v>
      </c>
      <c r="T75" s="119"/>
      <c r="U75" s="116"/>
      <c r="V75" s="116">
        <v>11</v>
      </c>
      <c r="W75" s="116">
        <v>21</v>
      </c>
      <c r="X75" s="116">
        <v>29</v>
      </c>
      <c r="Y75" s="116">
        <v>30</v>
      </c>
      <c r="Z75" s="116">
        <v>44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11</v>
      </c>
      <c r="X76" s="116">
        <v>11</v>
      </c>
      <c r="Y76" s="116">
        <v>13</v>
      </c>
      <c r="Z76" s="116">
        <v>11</v>
      </c>
    </row>
    <row r="77" spans="1:26" x14ac:dyDescent="0.25">
      <c r="S77" s="119" t="s">
        <v>51</v>
      </c>
      <c r="T77" s="119"/>
      <c r="U77" s="116"/>
      <c r="V77" s="116">
        <v>2</v>
      </c>
      <c r="W77" s="116">
        <v>0</v>
      </c>
      <c r="X77" s="116">
        <v>0</v>
      </c>
      <c r="Y77" s="116">
        <v>0</v>
      </c>
      <c r="Z77" s="116">
        <v>5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3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281</v>
      </c>
      <c r="W80" s="116">
        <v>340</v>
      </c>
      <c r="X80" s="116">
        <v>388</v>
      </c>
      <c r="Y80" s="116">
        <v>398</v>
      </c>
      <c r="Z80" s="116">
        <v>409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Karoonda East Murray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8</v>
      </c>
      <c r="W83" s="116">
        <v>14</v>
      </c>
      <c r="X83" s="116">
        <v>17</v>
      </c>
      <c r="Y83" s="116">
        <v>18</v>
      </c>
      <c r="Z83" s="116">
        <v>17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0</v>
      </c>
      <c r="W84" s="116">
        <v>4</v>
      </c>
      <c r="X84" s="116">
        <v>6</v>
      </c>
      <c r="Y84" s="116">
        <v>11</v>
      </c>
      <c r="Z84" s="116">
        <v>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24</v>
      </c>
      <c r="W85" s="116">
        <v>24</v>
      </c>
      <c r="X85" s="116">
        <v>30</v>
      </c>
      <c r="Y85" s="116">
        <v>26</v>
      </c>
      <c r="Z85" s="116">
        <v>40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863</v>
      </c>
      <c r="D86" s="98">
        <f t="shared" ref="D86:D91" si="4">AD4</f>
        <v>5.1157125456759989E-2</v>
      </c>
      <c r="E86" s="99">
        <f t="shared" ref="E86:E91" si="5">AD4</f>
        <v>5.1157125456759989E-2</v>
      </c>
      <c r="F86" s="98">
        <f t="shared" ref="F86:F91" si="6">AF4</f>
        <v>0.45286195286195285</v>
      </c>
      <c r="G86" s="99">
        <f t="shared" ref="G86:G91" si="7">AF4</f>
        <v>0.45286195286195285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7</v>
      </c>
      <c r="W86" s="116">
        <v>5</v>
      </c>
      <c r="X86" s="116">
        <v>0</v>
      </c>
      <c r="Y86" s="116">
        <v>6</v>
      </c>
      <c r="Z86" s="116">
        <v>5</v>
      </c>
    </row>
    <row r="87" spans="1:30" ht="15" customHeight="1" x14ac:dyDescent="0.25">
      <c r="A87" s="100" t="s">
        <v>4</v>
      </c>
      <c r="B87" s="51"/>
      <c r="C87" s="101" t="str">
        <f t="shared" si="3"/>
        <v>456</v>
      </c>
      <c r="D87" s="98">
        <f t="shared" si="4"/>
        <v>7.0422535211267512E-2</v>
      </c>
      <c r="E87" s="99">
        <f t="shared" si="5"/>
        <v>7.0422535211267512E-2</v>
      </c>
      <c r="F87" s="98">
        <f t="shared" si="6"/>
        <v>0.44761904761904758</v>
      </c>
      <c r="G87" s="99">
        <f t="shared" si="7"/>
        <v>0.44761904761904758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6</v>
      </c>
      <c r="W87" s="116">
        <v>0</v>
      </c>
      <c r="X87" s="116">
        <v>0</v>
      </c>
      <c r="Y87" s="116">
        <v>4</v>
      </c>
      <c r="Z87" s="116">
        <v>0</v>
      </c>
    </row>
    <row r="88" spans="1:30" ht="15" customHeight="1" x14ac:dyDescent="0.25">
      <c r="A88" s="100" t="s">
        <v>5</v>
      </c>
      <c r="B88" s="51"/>
      <c r="C88" s="101" t="str">
        <f t="shared" si="3"/>
        <v>407</v>
      </c>
      <c r="D88" s="98">
        <f t="shared" si="4"/>
        <v>2.7777777777777679E-2</v>
      </c>
      <c r="E88" s="99">
        <f t="shared" si="5"/>
        <v>2.7777777777777679E-2</v>
      </c>
      <c r="F88" s="98">
        <f t="shared" si="6"/>
        <v>0.44326241134751765</v>
      </c>
      <c r="G88" s="99">
        <f t="shared" si="7"/>
        <v>0.44326241134751765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5</v>
      </c>
      <c r="W88" s="116">
        <v>0</v>
      </c>
      <c r="X88" s="116">
        <v>3</v>
      </c>
      <c r="Y88" s="116">
        <v>3</v>
      </c>
      <c r="Z88" s="116">
        <v>4</v>
      </c>
    </row>
    <row r="89" spans="1:30" ht="15" customHeight="1" x14ac:dyDescent="0.25">
      <c r="A89" s="51" t="s">
        <v>6</v>
      </c>
      <c r="B89" s="51"/>
      <c r="C89" s="101" t="str">
        <f t="shared" si="3"/>
        <v>545</v>
      </c>
      <c r="D89" s="98">
        <f t="shared" si="4"/>
        <v>4.0076335877862634E-2</v>
      </c>
      <c r="E89" s="99">
        <f t="shared" si="5"/>
        <v>4.0076335877862634E-2</v>
      </c>
      <c r="F89" s="98">
        <f t="shared" si="6"/>
        <v>0.3423645320197044</v>
      </c>
      <c r="G89" s="99">
        <f t="shared" si="7"/>
        <v>0.3423645320197044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17</v>
      </c>
      <c r="W89" s="116">
        <v>16</v>
      </c>
      <c r="X89" s="116">
        <v>22</v>
      </c>
      <c r="Y89" s="116">
        <v>24</v>
      </c>
      <c r="Z89" s="116">
        <v>25</v>
      </c>
    </row>
    <row r="90" spans="1:30" ht="15" customHeight="1" x14ac:dyDescent="0.25">
      <c r="A90" s="51" t="s">
        <v>100</v>
      </c>
      <c r="B90" s="51"/>
      <c r="C90" s="101" t="str">
        <f t="shared" si="3"/>
        <v>$15,509</v>
      </c>
      <c r="D90" s="98">
        <f t="shared" si="4"/>
        <v>-0.19767149508535953</v>
      </c>
      <c r="E90" s="99">
        <f t="shared" si="5"/>
        <v>-0.19767149508535953</v>
      </c>
      <c r="F90" s="98">
        <f t="shared" si="6"/>
        <v>-0.29243149925588796</v>
      </c>
      <c r="G90" s="99">
        <f t="shared" si="7"/>
        <v>-0.29243149925588796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40</v>
      </c>
      <c r="W90" s="116">
        <v>49</v>
      </c>
      <c r="X90" s="116">
        <v>57</v>
      </c>
      <c r="Y90" s="116">
        <v>46</v>
      </c>
      <c r="Z90" s="116">
        <v>41</v>
      </c>
    </row>
    <row r="91" spans="1:30" ht="15" customHeight="1" x14ac:dyDescent="0.25">
      <c r="A91" s="51" t="s">
        <v>7</v>
      </c>
      <c r="B91" s="51"/>
      <c r="C91" s="101" t="str">
        <f t="shared" si="3"/>
        <v>$13.8 mil</v>
      </c>
      <c r="D91" s="98">
        <f t="shared" si="4"/>
        <v>-6.1029816989596197E-3</v>
      </c>
      <c r="E91" s="99">
        <f t="shared" si="5"/>
        <v>-6.1029816989596197E-3</v>
      </c>
      <c r="F91" s="98">
        <f t="shared" si="6"/>
        <v>0.18079471742205233</v>
      </c>
      <c r="G91" s="99">
        <f t="shared" si="7"/>
        <v>0.18079471742205233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226</v>
      </c>
      <c r="W91" s="116">
        <v>245</v>
      </c>
      <c r="X91" s="116">
        <v>292</v>
      </c>
      <c r="Y91" s="116">
        <v>280</v>
      </c>
      <c r="Z91" s="116">
        <v>302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0</v>
      </c>
      <c r="W93" s="116">
        <v>9</v>
      </c>
      <c r="X93" s="116">
        <v>12</v>
      </c>
      <c r="Y93" s="116">
        <v>14</v>
      </c>
      <c r="Z93" s="116">
        <v>12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23</v>
      </c>
      <c r="W94" s="116">
        <v>23</v>
      </c>
      <c r="X94" s="116">
        <v>28</v>
      </c>
      <c r="Y94" s="116">
        <v>25</v>
      </c>
      <c r="Z94" s="116">
        <v>29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0</v>
      </c>
      <c r="W95" s="116">
        <v>4</v>
      </c>
      <c r="X95" s="116">
        <v>5</v>
      </c>
      <c r="Y95" s="116">
        <v>7</v>
      </c>
      <c r="Z95" s="116">
        <v>7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29</v>
      </c>
      <c r="W96" s="116">
        <v>30</v>
      </c>
      <c r="X96" s="116">
        <v>30</v>
      </c>
      <c r="Y96" s="116">
        <v>37</v>
      </c>
      <c r="Z96" s="116">
        <v>37</v>
      </c>
    </row>
    <row r="97" spans="1:32" ht="15" customHeight="1" x14ac:dyDescent="0.25">
      <c r="S97" s="119" t="s">
        <v>191</v>
      </c>
      <c r="T97" s="119"/>
      <c r="U97" s="116"/>
      <c r="V97" s="116">
        <v>14</v>
      </c>
      <c r="W97" s="116">
        <v>22</v>
      </c>
      <c r="X97" s="116">
        <v>22</v>
      </c>
      <c r="Y97" s="116">
        <v>22</v>
      </c>
      <c r="Z97" s="116">
        <v>27</v>
      </c>
    </row>
    <row r="98" spans="1:32" ht="15" customHeight="1" x14ac:dyDescent="0.25">
      <c r="S98" s="119" t="s">
        <v>192</v>
      </c>
      <c r="T98" s="119"/>
      <c r="U98" s="116"/>
      <c r="V98" s="116">
        <v>11</v>
      </c>
      <c r="W98" s="116">
        <v>14</v>
      </c>
      <c r="X98" s="116">
        <v>12</v>
      </c>
      <c r="Y98" s="116">
        <v>10</v>
      </c>
      <c r="Z98" s="116">
        <v>4</v>
      </c>
    </row>
    <row r="99" spans="1:32" ht="15" customHeight="1" x14ac:dyDescent="0.25">
      <c r="S99" s="119" t="s">
        <v>193</v>
      </c>
      <c r="T99" s="119"/>
      <c r="U99" s="116"/>
      <c r="V99" s="116">
        <v>2</v>
      </c>
      <c r="W99" s="116">
        <v>4</v>
      </c>
      <c r="X99" s="116">
        <v>9</v>
      </c>
      <c r="Y99" s="116">
        <v>6</v>
      </c>
      <c r="Z99" s="116">
        <v>3</v>
      </c>
    </row>
    <row r="100" spans="1:32" ht="15" customHeight="1" x14ac:dyDescent="0.25">
      <c r="S100" s="119" t="s">
        <v>59</v>
      </c>
      <c r="T100" s="119"/>
      <c r="U100" s="116"/>
      <c r="V100" s="116">
        <v>11</v>
      </c>
      <c r="W100" s="116">
        <v>20</v>
      </c>
      <c r="X100" s="116">
        <v>20</v>
      </c>
      <c r="Y100" s="116">
        <v>32</v>
      </c>
      <c r="Z100" s="116">
        <v>35</v>
      </c>
    </row>
    <row r="101" spans="1:32" x14ac:dyDescent="0.25">
      <c r="A101" s="20"/>
      <c r="S101" s="122" t="s">
        <v>54</v>
      </c>
      <c r="T101" s="122"/>
      <c r="U101" s="116"/>
      <c r="V101" s="116">
        <v>181</v>
      </c>
      <c r="W101" s="116">
        <v>204</v>
      </c>
      <c r="X101" s="116">
        <v>245</v>
      </c>
      <c r="Y101" s="116">
        <v>237</v>
      </c>
      <c r="Z101" s="116">
        <v>239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306</v>
      </c>
      <c r="W104" s="116">
        <v>369</v>
      </c>
      <c r="X104" s="116">
        <v>427</v>
      </c>
      <c r="Y104" s="116">
        <v>430</v>
      </c>
      <c r="Z104" s="116">
        <v>486</v>
      </c>
      <c r="AB104" s="113" t="str">
        <f>TEXT(Z104,"###,###")</f>
        <v>486</v>
      </c>
      <c r="AD104" s="134">
        <f>Z104/($Z$4)*100</f>
        <v>56.315179606025488</v>
      </c>
      <c r="AF104" s="113"/>
    </row>
    <row r="105" spans="1:32" x14ac:dyDescent="0.25">
      <c r="S105" s="119" t="s">
        <v>18</v>
      </c>
      <c r="T105" s="119"/>
      <c r="U105" s="116"/>
      <c r="V105" s="116">
        <v>91</v>
      </c>
      <c r="W105" s="116">
        <v>107</v>
      </c>
      <c r="X105" s="116">
        <v>129</v>
      </c>
      <c r="Y105" s="116">
        <v>121</v>
      </c>
      <c r="Z105" s="116">
        <v>115</v>
      </c>
      <c r="AB105" s="113" t="str">
        <f>TEXT(Z105,"###,###")</f>
        <v>115</v>
      </c>
      <c r="AD105" s="134">
        <f>Z105/($Z$4)*100</f>
        <v>13.32560834298957</v>
      </c>
      <c r="AF105" s="113"/>
    </row>
    <row r="106" spans="1:32" x14ac:dyDescent="0.25">
      <c r="S106" s="122" t="s">
        <v>54</v>
      </c>
      <c r="T106" s="122"/>
      <c r="U106" s="124"/>
      <c r="V106" s="124">
        <v>397</v>
      </c>
      <c r="W106" s="124">
        <v>476</v>
      </c>
      <c r="X106" s="124">
        <v>556</v>
      </c>
      <c r="Y106" s="124">
        <v>551</v>
      </c>
      <c r="Z106" s="124">
        <v>601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112</v>
      </c>
      <c r="W108" s="116">
        <v>157</v>
      </c>
      <c r="X108" s="116">
        <v>190</v>
      </c>
      <c r="Y108" s="116">
        <v>152</v>
      </c>
      <c r="Z108" s="116">
        <v>191</v>
      </c>
      <c r="AB108" s="113" t="str">
        <f>TEXT(Z108,"###,###")</f>
        <v>191</v>
      </c>
      <c r="AD108" s="134">
        <f>Z108/($Z$4)*100</f>
        <v>22.132097334878331</v>
      </c>
      <c r="AF108" s="113"/>
    </row>
    <row r="109" spans="1:32" x14ac:dyDescent="0.25">
      <c r="S109" s="119" t="s">
        <v>21</v>
      </c>
      <c r="T109" s="119"/>
      <c r="U109" s="116"/>
      <c r="V109" s="116">
        <v>116</v>
      </c>
      <c r="W109" s="116">
        <v>113</v>
      </c>
      <c r="X109" s="116">
        <v>127</v>
      </c>
      <c r="Y109" s="116">
        <v>155</v>
      </c>
      <c r="Z109" s="116">
        <v>147</v>
      </c>
      <c r="AB109" s="113" t="str">
        <f>TEXT(Z109,"###,###")</f>
        <v>147</v>
      </c>
      <c r="AD109" s="134">
        <f>Z109/($Z$4)*100</f>
        <v>17.033603707995365</v>
      </c>
      <c r="AF109" s="113"/>
    </row>
    <row r="110" spans="1:32" x14ac:dyDescent="0.25">
      <c r="S110" s="119" t="s">
        <v>22</v>
      </c>
      <c r="T110" s="119"/>
      <c r="U110" s="116"/>
      <c r="V110" s="116">
        <v>41</v>
      </c>
      <c r="W110" s="116">
        <v>52</v>
      </c>
      <c r="X110" s="116">
        <v>72</v>
      </c>
      <c r="Y110" s="116">
        <v>72</v>
      </c>
      <c r="Z110" s="116">
        <v>94</v>
      </c>
      <c r="AB110" s="113" t="str">
        <f>TEXT(Z110,"###,###")</f>
        <v>94</v>
      </c>
      <c r="AD110" s="134">
        <f>Z110/($Z$4)*100</f>
        <v>10.892236384704519</v>
      </c>
      <c r="AF110" s="113"/>
    </row>
    <row r="111" spans="1:32" x14ac:dyDescent="0.25">
      <c r="S111" s="119" t="s">
        <v>23</v>
      </c>
      <c r="T111" s="119"/>
      <c r="U111" s="116"/>
      <c r="V111" s="116">
        <v>121</v>
      </c>
      <c r="W111" s="116">
        <v>154</v>
      </c>
      <c r="X111" s="116">
        <v>165</v>
      </c>
      <c r="Y111" s="116">
        <v>167</v>
      </c>
      <c r="Z111" s="116">
        <v>168</v>
      </c>
      <c r="AB111" s="113" t="str">
        <f>TEXT(Z111,"###,###")</f>
        <v>168</v>
      </c>
      <c r="AD111" s="134">
        <f>Z111/($Z$4)*100</f>
        <v>19.466975666280419</v>
      </c>
      <c r="AF111" s="113"/>
    </row>
    <row r="112" spans="1:32" x14ac:dyDescent="0.25">
      <c r="S112" s="122" t="s">
        <v>54</v>
      </c>
      <c r="T112" s="122"/>
      <c r="U112" s="116"/>
      <c r="V112" s="116">
        <v>599</v>
      </c>
      <c r="W112" s="116">
        <v>692</v>
      </c>
      <c r="X112" s="116">
        <v>845</v>
      </c>
      <c r="Y112" s="116">
        <v>821</v>
      </c>
      <c r="Z112" s="116">
        <v>864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48.36</v>
      </c>
      <c r="W118" s="135">
        <v>46.56</v>
      </c>
      <c r="X118" s="135">
        <v>46.93</v>
      </c>
      <c r="Y118" s="135">
        <v>46.93</v>
      </c>
      <c r="Z118" s="135">
        <v>47.08</v>
      </c>
      <c r="AB118" s="113" t="str">
        <f>TEXT(Z118,"##.0")</f>
        <v>47.1</v>
      </c>
    </row>
    <row r="120" spans="19:32" x14ac:dyDescent="0.25">
      <c r="S120" s="105" t="s">
        <v>102</v>
      </c>
      <c r="T120" s="116"/>
      <c r="U120" s="116"/>
      <c r="V120" s="116">
        <v>199</v>
      </c>
      <c r="W120" s="116">
        <v>219</v>
      </c>
      <c r="X120" s="116">
        <v>258</v>
      </c>
      <c r="Y120" s="116">
        <v>257</v>
      </c>
      <c r="Z120" s="116">
        <v>254</v>
      </c>
      <c r="AB120" s="113" t="str">
        <f>TEXT(Z120,"###,###")</f>
        <v>254</v>
      </c>
    </row>
    <row r="121" spans="19:32" x14ac:dyDescent="0.25">
      <c r="S121" s="105" t="s">
        <v>103</v>
      </c>
      <c r="T121" s="116"/>
      <c r="U121" s="116"/>
      <c r="V121" s="116">
        <v>149</v>
      </c>
      <c r="W121" s="116">
        <v>157</v>
      </c>
      <c r="X121" s="116">
        <v>194</v>
      </c>
      <c r="Y121" s="116">
        <v>182</v>
      </c>
      <c r="Z121" s="116">
        <v>200</v>
      </c>
      <c r="AB121" s="113" t="str">
        <f>TEXT(Z121,"###,###")</f>
        <v>200</v>
      </c>
    </row>
    <row r="122" spans="19:32" x14ac:dyDescent="0.25">
      <c r="S122" s="105" t="s">
        <v>104</v>
      </c>
      <c r="T122" s="116"/>
      <c r="U122" s="116"/>
      <c r="V122" s="116">
        <v>57</v>
      </c>
      <c r="W122" s="116">
        <v>73</v>
      </c>
      <c r="X122" s="116">
        <v>85</v>
      </c>
      <c r="Y122" s="116">
        <v>87</v>
      </c>
      <c r="Z122" s="116">
        <v>86</v>
      </c>
      <c r="AB122" s="113" t="str">
        <f>TEXT(Z122,"###,###")</f>
        <v>86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256</v>
      </c>
      <c r="W124" s="116">
        <v>292</v>
      </c>
      <c r="X124" s="116">
        <v>343</v>
      </c>
      <c r="Y124" s="116">
        <v>344</v>
      </c>
      <c r="Z124" s="116">
        <v>340</v>
      </c>
      <c r="AB124" s="113" t="str">
        <f>TEXT(Z124,"###,###")</f>
        <v>340</v>
      </c>
      <c r="AD124" s="131">
        <f>Z124/$Z$7*100</f>
        <v>62.385321100917437</v>
      </c>
    </row>
    <row r="125" spans="19:32" x14ac:dyDescent="0.25">
      <c r="S125" s="105" t="s">
        <v>106</v>
      </c>
      <c r="T125" s="116"/>
      <c r="U125" s="116"/>
      <c r="V125" s="116">
        <v>206</v>
      </c>
      <c r="W125" s="116">
        <v>230</v>
      </c>
      <c r="X125" s="116">
        <v>279</v>
      </c>
      <c r="Y125" s="116">
        <v>269</v>
      </c>
      <c r="Z125" s="116">
        <v>286</v>
      </c>
      <c r="AB125" s="113" t="str">
        <f>TEXT(Z125,"###,###")</f>
        <v>286</v>
      </c>
      <c r="AD125" s="131">
        <f>Z125/$Z$7*100</f>
        <v>52.477064220183486</v>
      </c>
    </row>
    <row r="127" spans="19:32" x14ac:dyDescent="0.25">
      <c r="S127" s="105" t="s">
        <v>107</v>
      </c>
      <c r="T127" s="116"/>
      <c r="U127" s="116"/>
      <c r="V127" s="116">
        <v>226</v>
      </c>
      <c r="W127" s="116">
        <v>245</v>
      </c>
      <c r="X127" s="116">
        <v>294</v>
      </c>
      <c r="Y127" s="116">
        <v>284</v>
      </c>
      <c r="Z127" s="116">
        <v>300</v>
      </c>
      <c r="AB127" s="113" t="str">
        <f>TEXT(Z127,"###,###")</f>
        <v>300</v>
      </c>
      <c r="AD127" s="131">
        <f>Z127/$Z$7*100</f>
        <v>55.045871559633028</v>
      </c>
    </row>
    <row r="128" spans="19:32" x14ac:dyDescent="0.25">
      <c r="S128" s="105" t="s">
        <v>108</v>
      </c>
      <c r="T128" s="116"/>
      <c r="U128" s="116"/>
      <c r="V128" s="116">
        <v>179</v>
      </c>
      <c r="W128" s="116">
        <v>204</v>
      </c>
      <c r="X128" s="116">
        <v>242</v>
      </c>
      <c r="Y128" s="116">
        <v>239</v>
      </c>
      <c r="Z128" s="116">
        <v>239</v>
      </c>
      <c r="AB128" s="113" t="str">
        <f>TEXT(Z128,"###,###")</f>
        <v>239</v>
      </c>
      <c r="AD128" s="131">
        <f>Z128/$Z$7*100</f>
        <v>43.853211009174316</v>
      </c>
    </row>
    <row r="130" spans="19:20" x14ac:dyDescent="0.25">
      <c r="S130" s="105" t="s">
        <v>267</v>
      </c>
      <c r="T130" s="131">
        <v>46.605504587155963</v>
      </c>
    </row>
    <row r="131" spans="19:20" x14ac:dyDescent="0.25">
      <c r="S131" s="105" t="s">
        <v>268</v>
      </c>
      <c r="T131" s="131">
        <v>36.697247706422019</v>
      </c>
    </row>
    <row r="132" spans="19:20" x14ac:dyDescent="0.25">
      <c r="S132" s="105" t="s">
        <v>269</v>
      </c>
      <c r="T132" s="131">
        <v>15.779816513761469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7EC50F-A978-41D7-BA8F-72BDA5B97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9C51C58-5777-48F6-B314-DF23ACD572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C92A10-A88E-40D4-A176-408E670F12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687430E-E869-4689-809A-3C52148A1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15B8-F92E-489C-867F-C01F2629C562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137</v>
      </c>
      <c r="T1" s="103"/>
      <c r="U1" s="103"/>
      <c r="V1" s="103"/>
      <c r="W1" s="103"/>
      <c r="X1" s="103"/>
      <c r="Y1" s="104" t="s">
        <v>222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137</v>
      </c>
      <c r="Y3" s="109" t="s">
        <v>222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10.26 Kimba,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568</v>
      </c>
      <c r="W4" s="112">
        <v>671</v>
      </c>
      <c r="X4" s="112">
        <v>852</v>
      </c>
      <c r="Y4" s="112">
        <v>730</v>
      </c>
      <c r="Z4" s="112">
        <v>843</v>
      </c>
      <c r="AB4" s="113" t="str">
        <f>TEXT(Z4,"###,###")</f>
        <v>843</v>
      </c>
      <c r="AD4" s="114">
        <f>Z4/Y4-1</f>
        <v>0.15479452054794529</v>
      </c>
      <c r="AF4" s="114">
        <f>Z4/V4-1</f>
        <v>0.48415492957746475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303</v>
      </c>
      <c r="W5" s="112">
        <v>370</v>
      </c>
      <c r="X5" s="112">
        <v>455</v>
      </c>
      <c r="Y5" s="112">
        <v>376</v>
      </c>
      <c r="Z5" s="112">
        <v>463</v>
      </c>
      <c r="AB5" s="113" t="str">
        <f>TEXT(Z5,"###,###")</f>
        <v>463</v>
      </c>
      <c r="AD5" s="114">
        <f t="shared" ref="AD5:AD9" si="0">Z5/Y5-1</f>
        <v>0.2313829787234043</v>
      </c>
      <c r="AF5" s="114">
        <f t="shared" ref="AF5:AF9" si="1">Z5/V5-1</f>
        <v>0.528052805280528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270</v>
      </c>
      <c r="W6" s="112">
        <v>301</v>
      </c>
      <c r="X6" s="112">
        <v>402</v>
      </c>
      <c r="Y6" s="112">
        <v>355</v>
      </c>
      <c r="Z6" s="112">
        <v>375</v>
      </c>
      <c r="AB6" s="113" t="str">
        <f>TEXT(Z6,"###,###")</f>
        <v>375</v>
      </c>
      <c r="AD6" s="114">
        <f t="shared" si="0"/>
        <v>5.6338028169014009E-2</v>
      </c>
      <c r="AF6" s="114">
        <f t="shared" si="1"/>
        <v>0.38888888888888884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399</v>
      </c>
      <c r="W7" s="112">
        <v>455</v>
      </c>
      <c r="X7" s="112">
        <v>586</v>
      </c>
      <c r="Y7" s="112">
        <v>482</v>
      </c>
      <c r="Z7" s="112">
        <v>568</v>
      </c>
      <c r="AB7" s="113" t="str">
        <f>TEXT(Z7,"###,###")</f>
        <v>568</v>
      </c>
      <c r="AD7" s="114">
        <f t="shared" si="0"/>
        <v>0.17842323651452285</v>
      </c>
      <c r="AF7" s="114">
        <f t="shared" si="1"/>
        <v>0.42355889724310769</v>
      </c>
    </row>
    <row r="8" spans="1:32" ht="17.25" customHeight="1" x14ac:dyDescent="0.25">
      <c r="A8" s="66" t="s">
        <v>13</v>
      </c>
      <c r="B8" s="67"/>
      <c r="C8" s="31"/>
      <c r="D8" s="68" t="str">
        <f>AB4</f>
        <v>843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568</v>
      </c>
      <c r="P8" s="69"/>
      <c r="S8" s="111" t="s">
        <v>86</v>
      </c>
      <c r="T8" s="112"/>
      <c r="U8" s="112"/>
      <c r="V8" s="112">
        <v>24896.47</v>
      </c>
      <c r="W8" s="112">
        <v>25125</v>
      </c>
      <c r="X8" s="112">
        <v>25993.5</v>
      </c>
      <c r="Y8" s="112">
        <v>28542</v>
      </c>
      <c r="Z8" s="112">
        <v>24986.1</v>
      </c>
      <c r="AB8" s="113" t="str">
        <f>TEXT(Z8,"$###,###")</f>
        <v>$24,986</v>
      </c>
      <c r="AD8" s="114">
        <f t="shared" si="0"/>
        <v>-0.12458482236703805</v>
      </c>
      <c r="AF8" s="114">
        <f t="shared" si="1"/>
        <v>3.6001087704400359E-3</v>
      </c>
    </row>
    <row r="9" spans="1:32" x14ac:dyDescent="0.25">
      <c r="A9" s="32" t="s">
        <v>15</v>
      </c>
      <c r="B9" s="73"/>
      <c r="C9" s="74"/>
      <c r="D9" s="75">
        <f>AD104</f>
        <v>53.855278766310796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55.105633802816897</v>
      </c>
      <c r="P9" s="76" t="s">
        <v>87</v>
      </c>
      <c r="S9" s="111" t="s">
        <v>7</v>
      </c>
      <c r="T9" s="112"/>
      <c r="U9" s="112"/>
      <c r="V9" s="112">
        <v>18285692</v>
      </c>
      <c r="W9" s="112">
        <v>19665815</v>
      </c>
      <c r="X9" s="112">
        <v>25777787</v>
      </c>
      <c r="Y9" s="112">
        <v>24246145</v>
      </c>
      <c r="Z9" s="112">
        <v>13046358</v>
      </c>
      <c r="AB9" s="113" t="str">
        <f>TEXT(Z9/1000000,"$#,###.0")&amp;" mil"</f>
        <v>$13.0 mil</v>
      </c>
      <c r="AD9" s="114">
        <f t="shared" si="0"/>
        <v>-0.46192031764224784</v>
      </c>
      <c r="AF9" s="114">
        <f t="shared" si="1"/>
        <v>-0.28652642732908329</v>
      </c>
    </row>
    <row r="10" spans="1:32" x14ac:dyDescent="0.25">
      <c r="A10" s="32" t="s">
        <v>18</v>
      </c>
      <c r="B10" s="73"/>
      <c r="C10" s="74"/>
      <c r="D10" s="75">
        <f>AD105</f>
        <v>16.844602609727165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45.24647887323944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53.873239436619713</v>
      </c>
      <c r="P11" s="76" t="s">
        <v>87</v>
      </c>
      <c r="S11" s="111" t="s">
        <v>30</v>
      </c>
      <c r="T11" s="116"/>
      <c r="U11" s="116"/>
      <c r="V11" s="116">
        <v>397</v>
      </c>
      <c r="W11" s="116">
        <v>472</v>
      </c>
      <c r="X11" s="116">
        <v>569</v>
      </c>
      <c r="Y11" s="116">
        <v>533</v>
      </c>
      <c r="Z11" s="116">
        <v>579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31.866197183098592</v>
      </c>
      <c r="P12" s="76" t="s">
        <v>87</v>
      </c>
      <c r="S12" s="111" t="s">
        <v>31</v>
      </c>
      <c r="T12" s="116"/>
      <c r="U12" s="116"/>
      <c r="V12" s="116">
        <v>176</v>
      </c>
      <c r="W12" s="116">
        <v>199</v>
      </c>
      <c r="X12" s="116">
        <v>284</v>
      </c>
      <c r="Y12" s="116">
        <v>203</v>
      </c>
      <c r="Z12" s="116">
        <v>264</v>
      </c>
    </row>
    <row r="13" spans="1:32" ht="15" customHeight="1" x14ac:dyDescent="0.25">
      <c r="A13" s="32" t="s">
        <v>20</v>
      </c>
      <c r="B13" s="74"/>
      <c r="C13" s="74"/>
      <c r="D13" s="75">
        <f>AD108</f>
        <v>21.470937129300118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14.612676056338028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17.556346381969156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10.083036773428232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16.10619469026549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167</v>
      </c>
      <c r="Z15" s="116">
        <v>189</v>
      </c>
      <c r="AB15" s="121">
        <f t="shared" ref="AB15:AB34" si="2">IF(Z15="np",0,Z15/$Z$34)</f>
        <v>0.22526817640047675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20.403321470937129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83.893805309734518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</v>
      </c>
      <c r="Z16" s="116">
        <v>9</v>
      </c>
      <c r="AB16" s="121">
        <f t="shared" si="2"/>
        <v>1.0727056019070322E-2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31</v>
      </c>
      <c r="Z17" s="116">
        <v>34</v>
      </c>
      <c r="AB17" s="121">
        <f t="shared" si="2"/>
        <v>4.0524433849821219E-2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Kimba (2015-16 to 2019-20)</v>
      </c>
      <c r="B19" s="65"/>
      <c r="C19" s="65"/>
      <c r="D19" s="65"/>
      <c r="E19" s="65"/>
      <c r="F19" s="65"/>
      <c r="G19" s="65" t="str">
        <f>$S$1&amp;" ("&amp;$V$2&amp;" to "&amp;$Z$2&amp;")"</f>
        <v>Kimba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21</v>
      </c>
      <c r="Z19" s="116">
        <v>29</v>
      </c>
      <c r="AB19" s="121">
        <f t="shared" si="2"/>
        <v>3.4564958283671038E-2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15</v>
      </c>
      <c r="Z20" s="116">
        <v>11</v>
      </c>
      <c r="AB20" s="121">
        <f t="shared" si="2"/>
        <v>1.3110846245530394E-2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77</v>
      </c>
      <c r="Z21" s="116">
        <v>66</v>
      </c>
      <c r="AB21" s="121">
        <f t="shared" si="2"/>
        <v>7.8665077473182354E-2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33</v>
      </c>
      <c r="Z22" s="116">
        <v>30</v>
      </c>
      <c r="AB22" s="121">
        <f t="shared" si="2"/>
        <v>3.5756853396901073E-2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19</v>
      </c>
      <c r="Z23" s="116">
        <v>31</v>
      </c>
      <c r="AB23" s="121">
        <f t="shared" si="2"/>
        <v>3.6948748510131108E-2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14</v>
      </c>
      <c r="Z25" s="116">
        <v>25</v>
      </c>
      <c r="AB25" s="121">
        <f t="shared" si="2"/>
        <v>2.9797377830750895E-2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12</v>
      </c>
      <c r="AB26" s="121">
        <f t="shared" si="2"/>
        <v>1.4302741358760428E-2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</v>
      </c>
      <c r="Z27" s="116">
        <v>19</v>
      </c>
      <c r="AB27" s="121">
        <f t="shared" si="2"/>
        <v>2.2646007151370679E-2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29</v>
      </c>
      <c r="Z28" s="116">
        <v>33</v>
      </c>
      <c r="AB28" s="121">
        <f t="shared" si="2"/>
        <v>3.9332538736591177E-2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31</v>
      </c>
      <c r="Z29" s="116">
        <v>30</v>
      </c>
      <c r="AB29" s="121">
        <f t="shared" si="2"/>
        <v>3.5756853396901073E-2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57</v>
      </c>
      <c r="Z30" s="116">
        <v>68</v>
      </c>
      <c r="AB30" s="121">
        <f t="shared" si="2"/>
        <v>8.1048867699642438E-2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47</v>
      </c>
      <c r="Z31" s="116">
        <v>56</v>
      </c>
      <c r="AB31" s="121">
        <f t="shared" si="2"/>
        <v>6.6746126340882006E-2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</v>
      </c>
      <c r="Z32" s="116">
        <v>3</v>
      </c>
      <c r="AB32" s="121">
        <f t="shared" si="2"/>
        <v>3.5756853396901071E-3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36</v>
      </c>
      <c r="Z33" s="116">
        <v>34</v>
      </c>
      <c r="AB33" s="121">
        <f t="shared" si="2"/>
        <v>4.0524433849821219E-2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731</v>
      </c>
      <c r="Z34" s="124">
        <v>839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474</v>
      </c>
      <c r="AB37" s="136">
        <f>Z37/Z40*100</f>
        <v>83.893805309734518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91</v>
      </c>
      <c r="AB38" s="136">
        <f>Z38/Z40*100</f>
        <v>16.10619469026549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565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4</v>
      </c>
      <c r="Z44" s="116">
        <v>3</v>
      </c>
    </row>
    <row r="45" spans="19:32" x14ac:dyDescent="0.25">
      <c r="S45" s="119" t="s">
        <v>38</v>
      </c>
      <c r="T45" s="119"/>
      <c r="U45" s="116"/>
      <c r="V45" s="116">
        <v>10</v>
      </c>
      <c r="W45" s="116">
        <v>6</v>
      </c>
      <c r="X45" s="116">
        <v>8</v>
      </c>
      <c r="Y45" s="116">
        <v>7</v>
      </c>
      <c r="Z45" s="116">
        <v>19</v>
      </c>
    </row>
    <row r="46" spans="19:32" x14ac:dyDescent="0.25">
      <c r="S46" s="119" t="s">
        <v>39</v>
      </c>
      <c r="T46" s="119"/>
      <c r="U46" s="116"/>
      <c r="V46" s="116">
        <v>25</v>
      </c>
      <c r="W46" s="116">
        <v>36</v>
      </c>
      <c r="X46" s="116">
        <v>34</v>
      </c>
      <c r="Y46" s="116">
        <v>38</v>
      </c>
      <c r="Z46" s="116">
        <v>27</v>
      </c>
    </row>
    <row r="47" spans="19:32" x14ac:dyDescent="0.25">
      <c r="S47" s="119" t="s">
        <v>40</v>
      </c>
      <c r="T47" s="119"/>
      <c r="U47" s="116"/>
      <c r="V47" s="116">
        <v>24</v>
      </c>
      <c r="W47" s="116">
        <v>31</v>
      </c>
      <c r="X47" s="116">
        <v>35</v>
      </c>
      <c r="Y47" s="116">
        <v>44</v>
      </c>
      <c r="Z47" s="116">
        <v>59</v>
      </c>
    </row>
    <row r="48" spans="19:32" x14ac:dyDescent="0.25">
      <c r="S48" s="119" t="s">
        <v>41</v>
      </c>
      <c r="T48" s="119"/>
      <c r="U48" s="116"/>
      <c r="V48" s="116">
        <v>34</v>
      </c>
      <c r="W48" s="116">
        <v>35</v>
      </c>
      <c r="X48" s="116">
        <v>43</v>
      </c>
      <c r="Y48" s="116">
        <v>56</v>
      </c>
      <c r="Z48" s="116">
        <v>53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32</v>
      </c>
      <c r="W49" s="116">
        <v>34</v>
      </c>
      <c r="X49" s="116">
        <v>39</v>
      </c>
      <c r="Y49" s="116">
        <v>32</v>
      </c>
      <c r="Z49" s="116">
        <v>34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Kimba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28</v>
      </c>
      <c r="W50" s="116">
        <v>37</v>
      </c>
      <c r="X50" s="116">
        <v>31</v>
      </c>
      <c r="Y50" s="116">
        <v>29</v>
      </c>
      <c r="Z50" s="116">
        <v>43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20</v>
      </c>
      <c r="W51" s="116">
        <v>30</v>
      </c>
      <c r="X51" s="116">
        <v>27</v>
      </c>
      <c r="Y51" s="116">
        <v>19</v>
      </c>
      <c r="Z51" s="116">
        <v>35</v>
      </c>
    </row>
    <row r="52" spans="1:26" ht="15" customHeight="1" x14ac:dyDescent="0.25">
      <c r="S52" s="119" t="s">
        <v>45</v>
      </c>
      <c r="T52" s="119"/>
      <c r="U52" s="116"/>
      <c r="V52" s="116">
        <v>30</v>
      </c>
      <c r="W52" s="116">
        <v>39</v>
      </c>
      <c r="X52" s="116">
        <v>42</v>
      </c>
      <c r="Y52" s="116">
        <v>31</v>
      </c>
      <c r="Z52" s="116">
        <v>16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28</v>
      </c>
      <c r="W53" s="116">
        <v>35</v>
      </c>
      <c r="X53" s="116">
        <v>40</v>
      </c>
      <c r="Y53" s="116">
        <v>35</v>
      </c>
      <c r="Z53" s="116">
        <v>43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23</v>
      </c>
      <c r="W54" s="116">
        <v>31</v>
      </c>
      <c r="X54" s="116">
        <v>32</v>
      </c>
      <c r="Y54" s="116">
        <v>19</v>
      </c>
      <c r="Z54" s="116">
        <v>38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19</v>
      </c>
      <c r="W55" s="116">
        <v>23</v>
      </c>
      <c r="X55" s="116">
        <v>32</v>
      </c>
      <c r="Y55" s="116">
        <v>19</v>
      </c>
      <c r="Z55" s="116">
        <v>31</v>
      </c>
    </row>
    <row r="56" spans="1:26" ht="15" customHeight="1" x14ac:dyDescent="0.25">
      <c r="S56" s="119" t="s">
        <v>49</v>
      </c>
      <c r="T56" s="119"/>
      <c r="U56" s="116"/>
      <c r="V56" s="116">
        <v>6</v>
      </c>
      <c r="W56" s="116">
        <v>13</v>
      </c>
      <c r="X56" s="116">
        <v>19</v>
      </c>
      <c r="Y56" s="116">
        <v>19</v>
      </c>
      <c r="Z56" s="116">
        <v>34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9</v>
      </c>
      <c r="W57" s="116">
        <v>7</v>
      </c>
      <c r="X57" s="116">
        <v>18</v>
      </c>
      <c r="Y57" s="116">
        <v>5</v>
      </c>
      <c r="Z57" s="116">
        <v>16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6</v>
      </c>
      <c r="W58" s="116">
        <v>10</v>
      </c>
      <c r="X58" s="116">
        <v>12</v>
      </c>
      <c r="Y58" s="116">
        <v>4</v>
      </c>
      <c r="Z58" s="116">
        <v>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6</v>
      </c>
      <c r="X59" s="116">
        <v>11</v>
      </c>
      <c r="Y59" s="116">
        <v>4</v>
      </c>
      <c r="Z59" s="116">
        <v>11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5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299</v>
      </c>
      <c r="W61" s="116">
        <v>370</v>
      </c>
      <c r="X61" s="116">
        <v>452</v>
      </c>
      <c r="Y61" s="116">
        <v>381</v>
      </c>
      <c r="Z61" s="116">
        <v>466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10</v>
      </c>
      <c r="W64" s="116">
        <v>4</v>
      </c>
      <c r="X64" s="116">
        <v>0</v>
      </c>
      <c r="Y64" s="116">
        <v>0</v>
      </c>
      <c r="Z64" s="116">
        <v>11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Kimba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18</v>
      </c>
      <c r="W65" s="116">
        <v>18</v>
      </c>
      <c r="X65" s="116">
        <v>28</v>
      </c>
      <c r="Y65" s="116">
        <v>25</v>
      </c>
      <c r="Z65" s="116">
        <v>9</v>
      </c>
    </row>
    <row r="66" spans="1:26" x14ac:dyDescent="0.25">
      <c r="S66" s="119" t="s">
        <v>40</v>
      </c>
      <c r="T66" s="119"/>
      <c r="U66" s="116"/>
      <c r="V66" s="116">
        <v>12</v>
      </c>
      <c r="W66" s="116">
        <v>35</v>
      </c>
      <c r="X66" s="116">
        <v>37</v>
      </c>
      <c r="Y66" s="116">
        <v>35</v>
      </c>
      <c r="Z66" s="116">
        <v>37</v>
      </c>
    </row>
    <row r="67" spans="1:26" x14ac:dyDescent="0.25">
      <c r="S67" s="119" t="s">
        <v>41</v>
      </c>
      <c r="T67" s="119"/>
      <c r="U67" s="116"/>
      <c r="V67" s="116">
        <v>42</v>
      </c>
      <c r="W67" s="116">
        <v>34</v>
      </c>
      <c r="X67" s="116">
        <v>27</v>
      </c>
      <c r="Y67" s="116">
        <v>28</v>
      </c>
      <c r="Z67" s="116">
        <v>33</v>
      </c>
    </row>
    <row r="68" spans="1:26" x14ac:dyDescent="0.25">
      <c r="S68" s="119" t="s">
        <v>42</v>
      </c>
      <c r="T68" s="119"/>
      <c r="U68" s="116"/>
      <c r="V68" s="116">
        <v>36</v>
      </c>
      <c r="W68" s="116">
        <v>40</v>
      </c>
      <c r="X68" s="116">
        <v>52</v>
      </c>
      <c r="Y68" s="116">
        <v>53</v>
      </c>
      <c r="Z68" s="116">
        <v>44</v>
      </c>
    </row>
    <row r="69" spans="1:26" x14ac:dyDescent="0.25">
      <c r="S69" s="119" t="s">
        <v>43</v>
      </c>
      <c r="T69" s="119"/>
      <c r="U69" s="116"/>
      <c r="V69" s="116">
        <v>21</v>
      </c>
      <c r="W69" s="116">
        <v>30</v>
      </c>
      <c r="X69" s="116">
        <v>29</v>
      </c>
      <c r="Y69" s="116">
        <v>32</v>
      </c>
      <c r="Z69" s="116">
        <v>36</v>
      </c>
    </row>
    <row r="70" spans="1:26" x14ac:dyDescent="0.25">
      <c r="S70" s="119" t="s">
        <v>44</v>
      </c>
      <c r="T70" s="119"/>
      <c r="U70" s="116"/>
      <c r="V70" s="116">
        <v>26</v>
      </c>
      <c r="W70" s="116">
        <v>26</v>
      </c>
      <c r="X70" s="116">
        <v>39</v>
      </c>
      <c r="Y70" s="116">
        <v>34</v>
      </c>
      <c r="Z70" s="116">
        <v>30</v>
      </c>
    </row>
    <row r="71" spans="1:26" x14ac:dyDescent="0.25">
      <c r="S71" s="119" t="s">
        <v>45</v>
      </c>
      <c r="T71" s="119"/>
      <c r="U71" s="116"/>
      <c r="V71" s="116">
        <v>33</v>
      </c>
      <c r="W71" s="116">
        <v>31</v>
      </c>
      <c r="X71" s="116">
        <v>46</v>
      </c>
      <c r="Y71" s="116">
        <v>30</v>
      </c>
      <c r="Z71" s="116">
        <v>38</v>
      </c>
    </row>
    <row r="72" spans="1:26" x14ac:dyDescent="0.25">
      <c r="S72" s="119" t="s">
        <v>46</v>
      </c>
      <c r="T72" s="119"/>
      <c r="U72" s="116"/>
      <c r="V72" s="116">
        <v>19</v>
      </c>
      <c r="W72" s="116">
        <v>27</v>
      </c>
      <c r="X72" s="116">
        <v>35</v>
      </c>
      <c r="Y72" s="116">
        <v>44</v>
      </c>
      <c r="Z72" s="116">
        <v>37</v>
      </c>
    </row>
    <row r="73" spans="1:26" x14ac:dyDescent="0.25">
      <c r="S73" s="119" t="s">
        <v>47</v>
      </c>
      <c r="T73" s="119"/>
      <c r="U73" s="116"/>
      <c r="V73" s="116">
        <v>12</v>
      </c>
      <c r="W73" s="116">
        <v>17</v>
      </c>
      <c r="X73" s="116">
        <v>37</v>
      </c>
      <c r="Y73" s="116">
        <v>32</v>
      </c>
      <c r="Z73" s="116">
        <v>40</v>
      </c>
    </row>
    <row r="74" spans="1:26" x14ac:dyDescent="0.25">
      <c r="S74" s="119" t="s">
        <v>48</v>
      </c>
      <c r="T74" s="119"/>
      <c r="U74" s="116"/>
      <c r="V74" s="116">
        <v>21</v>
      </c>
      <c r="W74" s="116">
        <v>22</v>
      </c>
      <c r="X74" s="116">
        <v>27</v>
      </c>
      <c r="Y74" s="116">
        <v>17</v>
      </c>
      <c r="Z74" s="116">
        <v>28</v>
      </c>
    </row>
    <row r="75" spans="1:26" x14ac:dyDescent="0.25">
      <c r="S75" s="119" t="s">
        <v>49</v>
      </c>
      <c r="T75" s="119"/>
      <c r="U75" s="116"/>
      <c r="V75" s="116">
        <v>8</v>
      </c>
      <c r="W75" s="116">
        <v>11</v>
      </c>
      <c r="X75" s="116">
        <v>25</v>
      </c>
      <c r="Y75" s="116">
        <v>19</v>
      </c>
      <c r="Z75" s="116">
        <v>21</v>
      </c>
    </row>
    <row r="76" spans="1:26" x14ac:dyDescent="0.25">
      <c r="S76" s="119" t="s">
        <v>50</v>
      </c>
      <c r="T76" s="119"/>
      <c r="U76" s="116"/>
      <c r="V76" s="116">
        <v>2</v>
      </c>
      <c r="W76" s="116">
        <v>7</v>
      </c>
      <c r="X76" s="116">
        <v>8</v>
      </c>
      <c r="Y76" s="116">
        <v>5</v>
      </c>
      <c r="Z76" s="116">
        <v>6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3</v>
      </c>
      <c r="Z77" s="116">
        <v>9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268</v>
      </c>
      <c r="W80" s="116">
        <v>301</v>
      </c>
      <c r="X80" s="116">
        <v>402</v>
      </c>
      <c r="Y80" s="116">
        <v>357</v>
      </c>
      <c r="Z80" s="116">
        <v>377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Kimba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26</v>
      </c>
      <c r="W83" s="116">
        <v>31</v>
      </c>
      <c r="X83" s="116">
        <v>32</v>
      </c>
      <c r="Y83" s="116">
        <v>30</v>
      </c>
      <c r="Z83" s="116">
        <v>25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7</v>
      </c>
      <c r="W84" s="116">
        <v>13</v>
      </c>
      <c r="X84" s="116">
        <v>9</v>
      </c>
      <c r="Y84" s="116">
        <v>10</v>
      </c>
      <c r="Z84" s="116">
        <v>9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28</v>
      </c>
      <c r="W85" s="116">
        <v>42</v>
      </c>
      <c r="X85" s="116">
        <v>40</v>
      </c>
      <c r="Y85" s="116">
        <v>34</v>
      </c>
      <c r="Z85" s="116">
        <v>42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843</v>
      </c>
      <c r="D86" s="98">
        <f t="shared" ref="D86:D91" si="4">AD4</f>
        <v>0.15479452054794529</v>
      </c>
      <c r="E86" s="99">
        <f t="shared" ref="E86:E91" si="5">AD4</f>
        <v>0.15479452054794529</v>
      </c>
      <c r="F86" s="98">
        <f t="shared" ref="F86:F91" si="6">AF4</f>
        <v>0.48415492957746475</v>
      </c>
      <c r="G86" s="99">
        <f t="shared" ref="G86:G91" si="7">AF4</f>
        <v>0.48415492957746475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6</v>
      </c>
      <c r="W86" s="116">
        <v>0</v>
      </c>
      <c r="X86" s="116">
        <v>0</v>
      </c>
      <c r="Y86" s="116">
        <v>4</v>
      </c>
      <c r="Z86" s="116">
        <v>3</v>
      </c>
    </row>
    <row r="87" spans="1:30" ht="15" customHeight="1" x14ac:dyDescent="0.25">
      <c r="A87" s="100" t="s">
        <v>4</v>
      </c>
      <c r="B87" s="51"/>
      <c r="C87" s="101" t="str">
        <f t="shared" si="3"/>
        <v>463</v>
      </c>
      <c r="D87" s="98">
        <f t="shared" si="4"/>
        <v>0.2313829787234043</v>
      </c>
      <c r="E87" s="99">
        <f t="shared" si="5"/>
        <v>0.2313829787234043</v>
      </c>
      <c r="F87" s="98">
        <f t="shared" si="6"/>
        <v>0.528052805280528</v>
      </c>
      <c r="G87" s="99">
        <f t="shared" si="7"/>
        <v>0.528052805280528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0</v>
      </c>
      <c r="W87" s="116">
        <v>4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0" t="s">
        <v>5</v>
      </c>
      <c r="B88" s="51"/>
      <c r="C88" s="101" t="str">
        <f t="shared" si="3"/>
        <v>375</v>
      </c>
      <c r="D88" s="98">
        <f t="shared" si="4"/>
        <v>5.6338028169014009E-2</v>
      </c>
      <c r="E88" s="99">
        <f t="shared" si="5"/>
        <v>5.6338028169014009E-2</v>
      </c>
      <c r="F88" s="98">
        <f t="shared" si="6"/>
        <v>0.38888888888888884</v>
      </c>
      <c r="G88" s="99">
        <f t="shared" si="7"/>
        <v>0.38888888888888884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</v>
      </c>
      <c r="W88" s="116">
        <v>6</v>
      </c>
      <c r="X88" s="116">
        <v>3</v>
      </c>
      <c r="Y88" s="116">
        <v>4</v>
      </c>
      <c r="Z88" s="116">
        <v>9</v>
      </c>
    </row>
    <row r="89" spans="1:30" ht="15" customHeight="1" x14ac:dyDescent="0.25">
      <c r="A89" s="51" t="s">
        <v>6</v>
      </c>
      <c r="B89" s="51"/>
      <c r="C89" s="101" t="str">
        <f t="shared" si="3"/>
        <v>568</v>
      </c>
      <c r="D89" s="98">
        <f t="shared" si="4"/>
        <v>0.17842323651452285</v>
      </c>
      <c r="E89" s="99">
        <f t="shared" si="5"/>
        <v>0.17842323651452285</v>
      </c>
      <c r="F89" s="98">
        <f t="shared" si="6"/>
        <v>0.42355889724310769</v>
      </c>
      <c r="G89" s="99">
        <f t="shared" si="7"/>
        <v>0.42355889724310769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27</v>
      </c>
      <c r="W89" s="116">
        <v>28</v>
      </c>
      <c r="X89" s="116">
        <v>36</v>
      </c>
      <c r="Y89" s="116">
        <v>32</v>
      </c>
      <c r="Z89" s="116">
        <v>37</v>
      </c>
    </row>
    <row r="90" spans="1:30" ht="15" customHeight="1" x14ac:dyDescent="0.25">
      <c r="A90" s="51" t="s">
        <v>100</v>
      </c>
      <c r="B90" s="51"/>
      <c r="C90" s="101" t="str">
        <f t="shared" si="3"/>
        <v>$24,986</v>
      </c>
      <c r="D90" s="98">
        <f t="shared" si="4"/>
        <v>-0.12458482236703805</v>
      </c>
      <c r="E90" s="99">
        <f t="shared" si="5"/>
        <v>-0.12458482236703805</v>
      </c>
      <c r="F90" s="98">
        <f t="shared" si="6"/>
        <v>3.6001087704400359E-3</v>
      </c>
      <c r="G90" s="99">
        <f t="shared" si="7"/>
        <v>3.6001087704400359E-3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21</v>
      </c>
      <c r="W90" s="116">
        <v>31</v>
      </c>
      <c r="X90" s="116">
        <v>43</v>
      </c>
      <c r="Y90" s="116">
        <v>41</v>
      </c>
      <c r="Z90" s="116">
        <v>46</v>
      </c>
    </row>
    <row r="91" spans="1:30" ht="15" customHeight="1" x14ac:dyDescent="0.25">
      <c r="A91" s="51" t="s">
        <v>7</v>
      </c>
      <c r="B91" s="51"/>
      <c r="C91" s="101" t="str">
        <f t="shared" si="3"/>
        <v>$13.0 mil</v>
      </c>
      <c r="D91" s="98">
        <f t="shared" si="4"/>
        <v>-0.46192031764224784</v>
      </c>
      <c r="E91" s="99">
        <f t="shared" si="5"/>
        <v>-0.46192031764224784</v>
      </c>
      <c r="F91" s="98">
        <f t="shared" si="6"/>
        <v>-0.28652642732908329</v>
      </c>
      <c r="G91" s="99">
        <f t="shared" si="7"/>
        <v>-0.28652642732908329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218</v>
      </c>
      <c r="W91" s="116">
        <v>255</v>
      </c>
      <c r="X91" s="116">
        <v>317</v>
      </c>
      <c r="Y91" s="116">
        <v>262</v>
      </c>
      <c r="Z91" s="116">
        <v>311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9</v>
      </c>
      <c r="W93" s="116">
        <v>9</v>
      </c>
      <c r="X93" s="116">
        <v>6</v>
      </c>
      <c r="Y93" s="116">
        <v>7</v>
      </c>
      <c r="Z93" s="116">
        <v>11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24</v>
      </c>
      <c r="W94" s="116">
        <v>30</v>
      </c>
      <c r="X94" s="116">
        <v>42</v>
      </c>
      <c r="Y94" s="116">
        <v>38</v>
      </c>
      <c r="Z94" s="116">
        <v>46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3</v>
      </c>
      <c r="W95" s="116">
        <v>0</v>
      </c>
      <c r="X95" s="116">
        <v>8</v>
      </c>
      <c r="Y95" s="116">
        <v>11</v>
      </c>
      <c r="Z95" s="116">
        <v>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20</v>
      </c>
      <c r="W96" s="116">
        <v>23</v>
      </c>
      <c r="X96" s="116">
        <v>29</v>
      </c>
      <c r="Y96" s="116">
        <v>30</v>
      </c>
      <c r="Z96" s="116">
        <v>31</v>
      </c>
    </row>
    <row r="97" spans="1:32" ht="15" customHeight="1" x14ac:dyDescent="0.25">
      <c r="S97" s="119" t="s">
        <v>191</v>
      </c>
      <c r="T97" s="119"/>
      <c r="U97" s="116"/>
      <c r="V97" s="116">
        <v>36</v>
      </c>
      <c r="W97" s="116">
        <v>46</v>
      </c>
      <c r="X97" s="116">
        <v>56</v>
      </c>
      <c r="Y97" s="116">
        <v>47</v>
      </c>
      <c r="Z97" s="116">
        <v>48</v>
      </c>
    </row>
    <row r="98" spans="1:32" ht="15" customHeight="1" x14ac:dyDescent="0.25">
      <c r="S98" s="119" t="s">
        <v>192</v>
      </c>
      <c r="T98" s="119"/>
      <c r="U98" s="116"/>
      <c r="V98" s="116">
        <v>8</v>
      </c>
      <c r="W98" s="116">
        <v>16</v>
      </c>
      <c r="X98" s="116">
        <v>28</v>
      </c>
      <c r="Y98" s="116">
        <v>18</v>
      </c>
      <c r="Z98" s="116">
        <v>19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4</v>
      </c>
      <c r="X99" s="116">
        <v>0</v>
      </c>
      <c r="Y99" s="116">
        <v>5</v>
      </c>
      <c r="Z99" s="116">
        <v>5</v>
      </c>
    </row>
    <row r="100" spans="1:32" ht="15" customHeight="1" x14ac:dyDescent="0.25">
      <c r="S100" s="119" t="s">
        <v>59</v>
      </c>
      <c r="T100" s="119"/>
      <c r="U100" s="116"/>
      <c r="V100" s="116">
        <v>12</v>
      </c>
      <c r="W100" s="116">
        <v>15</v>
      </c>
      <c r="X100" s="116">
        <v>11</v>
      </c>
      <c r="Y100" s="116">
        <v>6</v>
      </c>
      <c r="Z100" s="116">
        <v>11</v>
      </c>
    </row>
    <row r="101" spans="1:32" x14ac:dyDescent="0.25">
      <c r="A101" s="20"/>
      <c r="S101" s="122" t="s">
        <v>54</v>
      </c>
      <c r="T101" s="122"/>
      <c r="U101" s="116"/>
      <c r="V101" s="116">
        <v>176</v>
      </c>
      <c r="W101" s="116">
        <v>200</v>
      </c>
      <c r="X101" s="116">
        <v>268</v>
      </c>
      <c r="Y101" s="116">
        <v>217</v>
      </c>
      <c r="Z101" s="116">
        <v>256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306</v>
      </c>
      <c r="W104" s="116">
        <v>377</v>
      </c>
      <c r="X104" s="116">
        <v>429</v>
      </c>
      <c r="Y104" s="116">
        <v>414</v>
      </c>
      <c r="Z104" s="116">
        <v>454</v>
      </c>
      <c r="AB104" s="113" t="str">
        <f>TEXT(Z104,"###,###")</f>
        <v>454</v>
      </c>
      <c r="AD104" s="134">
        <f>Z104/($Z$4)*100</f>
        <v>53.855278766310796</v>
      </c>
      <c r="AF104" s="113"/>
    </row>
    <row r="105" spans="1:32" x14ac:dyDescent="0.25">
      <c r="S105" s="119" t="s">
        <v>18</v>
      </c>
      <c r="T105" s="119"/>
      <c r="U105" s="116"/>
      <c r="V105" s="116">
        <v>97</v>
      </c>
      <c r="W105" s="116">
        <v>103</v>
      </c>
      <c r="X105" s="116">
        <v>131</v>
      </c>
      <c r="Y105" s="116">
        <v>119</v>
      </c>
      <c r="Z105" s="116">
        <v>142</v>
      </c>
      <c r="AB105" s="113" t="str">
        <f>TEXT(Z105,"###,###")</f>
        <v>142</v>
      </c>
      <c r="AD105" s="134">
        <f>Z105/($Z$4)*100</f>
        <v>16.844602609727165</v>
      </c>
      <c r="AF105" s="113"/>
    </row>
    <row r="106" spans="1:32" x14ac:dyDescent="0.25">
      <c r="S106" s="122" t="s">
        <v>54</v>
      </c>
      <c r="T106" s="122"/>
      <c r="U106" s="124"/>
      <c r="V106" s="124">
        <v>403</v>
      </c>
      <c r="W106" s="124">
        <v>480</v>
      </c>
      <c r="X106" s="124">
        <v>560</v>
      </c>
      <c r="Y106" s="124">
        <v>533</v>
      </c>
      <c r="Z106" s="124">
        <v>596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118</v>
      </c>
      <c r="W108" s="116">
        <v>159</v>
      </c>
      <c r="X108" s="116">
        <v>175</v>
      </c>
      <c r="Y108" s="116">
        <v>139</v>
      </c>
      <c r="Z108" s="116">
        <v>181</v>
      </c>
      <c r="AB108" s="113" t="str">
        <f>TEXT(Z108,"###,###")</f>
        <v>181</v>
      </c>
      <c r="AD108" s="134">
        <f>Z108/($Z$4)*100</f>
        <v>21.470937129300118</v>
      </c>
      <c r="AF108" s="113"/>
    </row>
    <row r="109" spans="1:32" x14ac:dyDescent="0.25">
      <c r="S109" s="119" t="s">
        <v>21</v>
      </c>
      <c r="T109" s="119"/>
      <c r="U109" s="116"/>
      <c r="V109" s="116">
        <v>125</v>
      </c>
      <c r="W109" s="116">
        <v>137</v>
      </c>
      <c r="X109" s="116">
        <v>147</v>
      </c>
      <c r="Y109" s="116">
        <v>149</v>
      </c>
      <c r="Z109" s="116">
        <v>148</v>
      </c>
      <c r="AB109" s="113" t="str">
        <f>TEXT(Z109,"###,###")</f>
        <v>148</v>
      </c>
      <c r="AD109" s="134">
        <f>Z109/($Z$4)*100</f>
        <v>17.556346381969156</v>
      </c>
      <c r="AF109" s="113"/>
    </row>
    <row r="110" spans="1:32" x14ac:dyDescent="0.25">
      <c r="S110" s="119" t="s">
        <v>22</v>
      </c>
      <c r="T110" s="119"/>
      <c r="U110" s="116"/>
      <c r="V110" s="116">
        <v>28</v>
      </c>
      <c r="W110" s="116">
        <v>61</v>
      </c>
      <c r="X110" s="116">
        <v>76</v>
      </c>
      <c r="Y110" s="116">
        <v>75</v>
      </c>
      <c r="Z110" s="116">
        <v>85</v>
      </c>
      <c r="AB110" s="113" t="str">
        <f>TEXT(Z110,"###,###")</f>
        <v>85</v>
      </c>
      <c r="AD110" s="134">
        <f>Z110/($Z$4)*100</f>
        <v>10.083036773428232</v>
      </c>
      <c r="AF110" s="113"/>
    </row>
    <row r="111" spans="1:32" x14ac:dyDescent="0.25">
      <c r="S111" s="119" t="s">
        <v>23</v>
      </c>
      <c r="T111" s="119"/>
      <c r="U111" s="116"/>
      <c r="V111" s="116">
        <v>127</v>
      </c>
      <c r="W111" s="116">
        <v>123</v>
      </c>
      <c r="X111" s="116">
        <v>156</v>
      </c>
      <c r="Y111" s="116">
        <v>172</v>
      </c>
      <c r="Z111" s="116">
        <v>172</v>
      </c>
      <c r="AB111" s="113" t="str">
        <f>TEXT(Z111,"###,###")</f>
        <v>172</v>
      </c>
      <c r="AD111" s="134">
        <f>Z111/($Z$4)*100</f>
        <v>20.403321470937129</v>
      </c>
      <c r="AF111" s="113"/>
    </row>
    <row r="112" spans="1:32" x14ac:dyDescent="0.25">
      <c r="S112" s="122" t="s">
        <v>54</v>
      </c>
      <c r="T112" s="122"/>
      <c r="U112" s="116"/>
      <c r="V112" s="116">
        <v>573</v>
      </c>
      <c r="W112" s="116">
        <v>671</v>
      </c>
      <c r="X112" s="116">
        <v>853</v>
      </c>
      <c r="Y112" s="116">
        <v>733</v>
      </c>
      <c r="Z112" s="116">
        <v>844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39.590000000000003</v>
      </c>
      <c r="W118" s="135">
        <v>42.22</v>
      </c>
      <c r="X118" s="135">
        <v>45.14</v>
      </c>
      <c r="Y118" s="135">
        <v>43.13</v>
      </c>
      <c r="Z118" s="135">
        <v>44.61</v>
      </c>
      <c r="AB118" s="113" t="str">
        <f>TEXT(Z118,"##.0")</f>
        <v>44.6</v>
      </c>
    </row>
    <row r="120" spans="19:32" x14ac:dyDescent="0.25">
      <c r="S120" s="105" t="s">
        <v>102</v>
      </c>
      <c r="T120" s="116"/>
      <c r="U120" s="116"/>
      <c r="V120" s="116">
        <v>223</v>
      </c>
      <c r="W120" s="116">
        <v>256</v>
      </c>
      <c r="X120" s="116">
        <v>298</v>
      </c>
      <c r="Y120" s="116">
        <v>279</v>
      </c>
      <c r="Z120" s="116">
        <v>306</v>
      </c>
      <c r="AB120" s="113" t="str">
        <f>TEXT(Z120,"###,###")</f>
        <v>306</v>
      </c>
    </row>
    <row r="121" spans="19:32" x14ac:dyDescent="0.25">
      <c r="S121" s="105" t="s">
        <v>103</v>
      </c>
      <c r="T121" s="116"/>
      <c r="U121" s="116"/>
      <c r="V121" s="116">
        <v>118</v>
      </c>
      <c r="W121" s="116">
        <v>126</v>
      </c>
      <c r="X121" s="116">
        <v>202</v>
      </c>
      <c r="Y121" s="116">
        <v>140</v>
      </c>
      <c r="Z121" s="116">
        <v>181</v>
      </c>
      <c r="AB121" s="113" t="str">
        <f>TEXT(Z121,"###,###")</f>
        <v>181</v>
      </c>
    </row>
    <row r="122" spans="19:32" x14ac:dyDescent="0.25">
      <c r="S122" s="105" t="s">
        <v>104</v>
      </c>
      <c r="T122" s="116"/>
      <c r="U122" s="116"/>
      <c r="V122" s="116">
        <v>59</v>
      </c>
      <c r="W122" s="116">
        <v>73</v>
      </c>
      <c r="X122" s="116">
        <v>87</v>
      </c>
      <c r="Y122" s="116">
        <v>61</v>
      </c>
      <c r="Z122" s="116">
        <v>83</v>
      </c>
      <c r="AB122" s="113" t="str">
        <f>TEXT(Z122,"###,###")</f>
        <v>83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282</v>
      </c>
      <c r="W124" s="116">
        <v>329</v>
      </c>
      <c r="X124" s="116">
        <v>385</v>
      </c>
      <c r="Y124" s="116">
        <v>340</v>
      </c>
      <c r="Z124" s="116">
        <v>389</v>
      </c>
      <c r="AB124" s="113" t="str">
        <f>TEXT(Z124,"###,###")</f>
        <v>389</v>
      </c>
      <c r="AD124" s="131">
        <f>Z124/$Z$7*100</f>
        <v>68.485915492957744</v>
      </c>
    </row>
    <row r="125" spans="19:32" x14ac:dyDescent="0.25">
      <c r="S125" s="105" t="s">
        <v>106</v>
      </c>
      <c r="T125" s="116"/>
      <c r="U125" s="116"/>
      <c r="V125" s="116">
        <v>177</v>
      </c>
      <c r="W125" s="116">
        <v>199</v>
      </c>
      <c r="X125" s="116">
        <v>289</v>
      </c>
      <c r="Y125" s="116">
        <v>201</v>
      </c>
      <c r="Z125" s="116">
        <v>264</v>
      </c>
      <c r="AB125" s="113" t="str">
        <f>TEXT(Z125,"###,###")</f>
        <v>264</v>
      </c>
      <c r="AD125" s="131">
        <f>Z125/$Z$7*100</f>
        <v>46.478873239436616</v>
      </c>
    </row>
    <row r="127" spans="19:32" x14ac:dyDescent="0.25">
      <c r="S127" s="105" t="s">
        <v>107</v>
      </c>
      <c r="T127" s="116"/>
      <c r="U127" s="116"/>
      <c r="V127" s="116">
        <v>222</v>
      </c>
      <c r="W127" s="116">
        <v>255</v>
      </c>
      <c r="X127" s="116">
        <v>319</v>
      </c>
      <c r="Y127" s="116">
        <v>264</v>
      </c>
      <c r="Z127" s="116">
        <v>313</v>
      </c>
      <c r="AB127" s="113" t="str">
        <f>TEXT(Z127,"###,###")</f>
        <v>313</v>
      </c>
      <c r="AD127" s="131">
        <f>Z127/$Z$7*100</f>
        <v>55.105633802816897</v>
      </c>
    </row>
    <row r="128" spans="19:32" x14ac:dyDescent="0.25">
      <c r="S128" s="105" t="s">
        <v>108</v>
      </c>
      <c r="T128" s="116"/>
      <c r="U128" s="116"/>
      <c r="V128" s="116">
        <v>174</v>
      </c>
      <c r="W128" s="116">
        <v>200</v>
      </c>
      <c r="X128" s="116">
        <v>266</v>
      </c>
      <c r="Y128" s="116">
        <v>221</v>
      </c>
      <c r="Z128" s="116">
        <v>257</v>
      </c>
      <c r="AB128" s="113" t="str">
        <f>TEXT(Z128,"###,###")</f>
        <v>257</v>
      </c>
      <c r="AD128" s="131">
        <f>Z128/$Z$7*100</f>
        <v>45.24647887323944</v>
      </c>
    </row>
    <row r="130" spans="19:20" x14ac:dyDescent="0.25">
      <c r="S130" s="105" t="s">
        <v>267</v>
      </c>
      <c r="T130" s="131">
        <v>53.873239436619713</v>
      </c>
    </row>
    <row r="131" spans="19:20" x14ac:dyDescent="0.25">
      <c r="S131" s="105" t="s">
        <v>268</v>
      </c>
      <c r="T131" s="131">
        <v>31.866197183098592</v>
      </c>
    </row>
    <row r="132" spans="19:20" x14ac:dyDescent="0.25">
      <c r="S132" s="105" t="s">
        <v>269</v>
      </c>
      <c r="T132" s="131">
        <v>14.612676056338028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BB6E0B-0648-4DB8-84D7-11B89D4090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CD1771-4EA1-477C-864A-C652BC5BB6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85FB05-0FEC-4659-AF8A-6EE4D71A3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35A1742-35A6-44A4-AE38-4AD3665F79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78151-EA2D-4710-874F-4E04F76047C8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110</v>
      </c>
      <c r="T1" s="103"/>
      <c r="U1" s="103"/>
      <c r="V1" s="103"/>
      <c r="W1" s="103"/>
      <c r="X1" s="103"/>
      <c r="Y1" s="104" t="s">
        <v>223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110</v>
      </c>
      <c r="Y3" s="109" t="s">
        <v>223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10.27 Kingston,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1828</v>
      </c>
      <c r="W4" s="112">
        <v>1967</v>
      </c>
      <c r="X4" s="112">
        <v>2172</v>
      </c>
      <c r="Y4" s="112">
        <v>2163</v>
      </c>
      <c r="Z4" s="112">
        <v>2148</v>
      </c>
      <c r="AB4" s="113" t="str">
        <f>TEXT(Z4,"###,###")</f>
        <v>2,148</v>
      </c>
      <c r="AD4" s="114">
        <f>Z4/Y4-1</f>
        <v>-6.9348127600554754E-3</v>
      </c>
      <c r="AF4" s="114">
        <f>Z4/V4-1</f>
        <v>0.17505470459518602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964</v>
      </c>
      <c r="W5" s="112">
        <v>1035</v>
      </c>
      <c r="X5" s="112">
        <v>1195</v>
      </c>
      <c r="Y5" s="112">
        <v>1139</v>
      </c>
      <c r="Z5" s="112">
        <v>1163</v>
      </c>
      <c r="AB5" s="113" t="str">
        <f>TEXT(Z5,"###,###")</f>
        <v>1,163</v>
      </c>
      <c r="AD5" s="114">
        <f t="shared" ref="AD5:AD9" si="0">Z5/Y5-1</f>
        <v>2.1071115013169495E-2</v>
      </c>
      <c r="AF5" s="114">
        <f t="shared" ref="AF5:AF9" si="1">Z5/V5-1</f>
        <v>0.20643153526970948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869</v>
      </c>
      <c r="W6" s="112">
        <v>932</v>
      </c>
      <c r="X6" s="112">
        <v>978</v>
      </c>
      <c r="Y6" s="112">
        <v>1028</v>
      </c>
      <c r="Z6" s="112">
        <v>983</v>
      </c>
      <c r="AB6" s="113" t="str">
        <f>TEXT(Z6,"###,###")</f>
        <v>983</v>
      </c>
      <c r="AD6" s="114">
        <f t="shared" si="0"/>
        <v>-4.3774319066147815E-2</v>
      </c>
      <c r="AF6" s="114">
        <f t="shared" si="1"/>
        <v>0.13118527042577677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1124</v>
      </c>
      <c r="W7" s="112">
        <v>1213</v>
      </c>
      <c r="X7" s="112">
        <v>1297</v>
      </c>
      <c r="Y7" s="112">
        <v>1287</v>
      </c>
      <c r="Z7" s="112">
        <v>1351</v>
      </c>
      <c r="AB7" s="113" t="str">
        <f>TEXT(Z7,"###,###")</f>
        <v>1,351</v>
      </c>
      <c r="AD7" s="114">
        <f t="shared" si="0"/>
        <v>4.9728049728049672E-2</v>
      </c>
      <c r="AF7" s="114">
        <f t="shared" si="1"/>
        <v>0.20195729537366547</v>
      </c>
    </row>
    <row r="8" spans="1:32" ht="17.25" customHeight="1" x14ac:dyDescent="0.25">
      <c r="A8" s="66" t="s">
        <v>13</v>
      </c>
      <c r="B8" s="67"/>
      <c r="C8" s="31"/>
      <c r="D8" s="68" t="str">
        <f>AB4</f>
        <v>2,148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1,351</v>
      </c>
      <c r="P8" s="69"/>
      <c r="S8" s="111" t="s">
        <v>86</v>
      </c>
      <c r="T8" s="112"/>
      <c r="U8" s="112"/>
      <c r="V8" s="112">
        <v>18702.169999999998</v>
      </c>
      <c r="W8" s="112">
        <v>21747.34</v>
      </c>
      <c r="X8" s="112">
        <v>20292.150000000001</v>
      </c>
      <c r="Y8" s="112">
        <v>24560</v>
      </c>
      <c r="Z8" s="112">
        <v>22552.07</v>
      </c>
      <c r="AB8" s="113" t="str">
        <f>TEXT(Z8,"$###,###")</f>
        <v>$22,552</v>
      </c>
      <c r="AD8" s="114">
        <f t="shared" si="0"/>
        <v>-8.1756107491856689E-2</v>
      </c>
      <c r="AF8" s="114">
        <f t="shared" si="1"/>
        <v>0.20585311757940405</v>
      </c>
    </row>
    <row r="9" spans="1:32" x14ac:dyDescent="0.25">
      <c r="A9" s="32" t="s">
        <v>15</v>
      </c>
      <c r="B9" s="73"/>
      <c r="C9" s="74"/>
      <c r="D9" s="75">
        <f>AD104</f>
        <v>66.387337057728118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53.441894892672096</v>
      </c>
      <c r="P9" s="76" t="s">
        <v>87</v>
      </c>
      <c r="S9" s="111" t="s">
        <v>7</v>
      </c>
      <c r="T9" s="112"/>
      <c r="U9" s="112"/>
      <c r="V9" s="112">
        <v>52498911</v>
      </c>
      <c r="W9" s="112">
        <v>58791536</v>
      </c>
      <c r="X9" s="112">
        <v>66717596</v>
      </c>
      <c r="Y9" s="112">
        <v>67842067</v>
      </c>
      <c r="Z9" s="112">
        <v>70699856</v>
      </c>
      <c r="AB9" s="113" t="str">
        <f>TEXT(Z9/1000000,"$#,###.0")&amp;" mil"</f>
        <v>$70.7 mil</v>
      </c>
      <c r="AD9" s="114">
        <f t="shared" si="0"/>
        <v>4.2124144006402409E-2</v>
      </c>
      <c r="AF9" s="114">
        <f t="shared" si="1"/>
        <v>0.34669185804635072</v>
      </c>
    </row>
    <row r="10" spans="1:32" x14ac:dyDescent="0.25">
      <c r="A10" s="32" t="s">
        <v>18</v>
      </c>
      <c r="B10" s="73"/>
      <c r="C10" s="74"/>
      <c r="D10" s="75">
        <f>AD105</f>
        <v>10.707635009310987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46.78016284233901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65.284974093264253</v>
      </c>
      <c r="P11" s="76" t="s">
        <v>87</v>
      </c>
      <c r="S11" s="111" t="s">
        <v>30</v>
      </c>
      <c r="T11" s="116"/>
      <c r="U11" s="116"/>
      <c r="V11" s="116">
        <v>1453</v>
      </c>
      <c r="W11" s="116">
        <v>1574</v>
      </c>
      <c r="X11" s="116">
        <v>1741</v>
      </c>
      <c r="Y11" s="116">
        <v>1754</v>
      </c>
      <c r="Z11" s="116">
        <v>1677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21.465581051073279</v>
      </c>
      <c r="P12" s="76" t="s">
        <v>87</v>
      </c>
      <c r="S12" s="111" t="s">
        <v>31</v>
      </c>
      <c r="T12" s="116"/>
      <c r="U12" s="116"/>
      <c r="V12" s="116">
        <v>373</v>
      </c>
      <c r="W12" s="116">
        <v>393</v>
      </c>
      <c r="X12" s="116">
        <v>436</v>
      </c>
      <c r="Y12" s="116">
        <v>407</v>
      </c>
      <c r="Z12" s="116">
        <v>465</v>
      </c>
    </row>
    <row r="13" spans="1:32" ht="15" customHeight="1" x14ac:dyDescent="0.25">
      <c r="A13" s="32" t="s">
        <v>20</v>
      </c>
      <c r="B13" s="74"/>
      <c r="C13" s="74"/>
      <c r="D13" s="75">
        <f>AD108</f>
        <v>16.573556797020483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13.249444855662473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22.253258845437614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46.1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19.273743016759777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21.107011070110701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689</v>
      </c>
      <c r="Z15" s="116">
        <v>660</v>
      </c>
      <c r="AB15" s="121">
        <f t="shared" ref="AB15:AB34" si="2">IF(Z15="np",0,Z15/$Z$34)</f>
        <v>0.30783582089552236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18.296089385474858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78.892988929889299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4</v>
      </c>
      <c r="AB16" s="121">
        <f t="shared" si="2"/>
        <v>1.8656716417910447E-3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52</v>
      </c>
      <c r="Z17" s="116">
        <v>69</v>
      </c>
      <c r="AB17" s="121">
        <f t="shared" si="2"/>
        <v>3.2182835820895525E-2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5</v>
      </c>
      <c r="Z18" s="116">
        <v>6</v>
      </c>
      <c r="AB18" s="121">
        <f t="shared" si="2"/>
        <v>2.798507462686567E-3</v>
      </c>
    </row>
    <row r="19" spans="1:28" x14ac:dyDescent="0.25">
      <c r="A19" s="65" t="str">
        <f>$S$1&amp;" ("&amp;$V$2&amp;" to "&amp;$Z$2&amp;")"</f>
        <v>Kingston (2015-16 to 2019-20)</v>
      </c>
      <c r="B19" s="65"/>
      <c r="C19" s="65"/>
      <c r="D19" s="65"/>
      <c r="E19" s="65"/>
      <c r="F19" s="65"/>
      <c r="G19" s="65" t="str">
        <f>$S$1&amp;" ("&amp;$V$2&amp;" to "&amp;$Z$2&amp;")"</f>
        <v>Kingston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111</v>
      </c>
      <c r="Z19" s="116">
        <v>112</v>
      </c>
      <c r="AB19" s="121">
        <f t="shared" si="2"/>
        <v>5.2238805970149252E-2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69</v>
      </c>
      <c r="Z20" s="116">
        <v>73</v>
      </c>
      <c r="AB20" s="121">
        <f t="shared" si="2"/>
        <v>3.4048507462686568E-2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127</v>
      </c>
      <c r="Z21" s="116">
        <v>185</v>
      </c>
      <c r="AB21" s="121">
        <f t="shared" si="2"/>
        <v>8.6287313432835827E-2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212</v>
      </c>
      <c r="Z22" s="116">
        <v>177</v>
      </c>
      <c r="AB22" s="121">
        <f t="shared" si="2"/>
        <v>8.2555970149253727E-2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66</v>
      </c>
      <c r="Z23" s="116">
        <v>49</v>
      </c>
      <c r="AB23" s="121">
        <f t="shared" si="2"/>
        <v>2.2854477611940299E-2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</v>
      </c>
      <c r="Z24" s="116">
        <v>6</v>
      </c>
      <c r="AB24" s="121">
        <f t="shared" si="2"/>
        <v>2.798507462686567E-3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35</v>
      </c>
      <c r="Z25" s="116">
        <v>38</v>
      </c>
      <c r="AB25" s="121">
        <f t="shared" si="2"/>
        <v>1.7723880597014924E-2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</v>
      </c>
      <c r="Z26" s="116">
        <v>12</v>
      </c>
      <c r="AB26" s="121">
        <f t="shared" si="2"/>
        <v>5.597014925373134E-3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39</v>
      </c>
      <c r="Z27" s="116">
        <v>50</v>
      </c>
      <c r="AB27" s="121">
        <f t="shared" si="2"/>
        <v>2.3320895522388061E-2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53</v>
      </c>
      <c r="Z28" s="116">
        <v>48</v>
      </c>
      <c r="AB28" s="121">
        <f t="shared" si="2"/>
        <v>2.2388059701492536E-2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75</v>
      </c>
      <c r="Z29" s="116">
        <v>61</v>
      </c>
      <c r="AB29" s="121">
        <f t="shared" si="2"/>
        <v>2.8451492537313432E-2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93</v>
      </c>
      <c r="Z30" s="116">
        <v>87</v>
      </c>
      <c r="AB30" s="121">
        <f t="shared" si="2"/>
        <v>4.0578358208955223E-2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140</v>
      </c>
      <c r="Z31" s="116">
        <v>139</v>
      </c>
      <c r="AB31" s="121">
        <f t="shared" si="2"/>
        <v>6.4832089552238806E-2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10</v>
      </c>
      <c r="Z32" s="116">
        <v>6</v>
      </c>
      <c r="AB32" s="121">
        <f t="shared" si="2"/>
        <v>2.798507462686567E-3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50</v>
      </c>
      <c r="Z33" s="116">
        <v>60</v>
      </c>
      <c r="AB33" s="121">
        <f t="shared" si="2"/>
        <v>2.7985074626865673E-2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2162</v>
      </c>
      <c r="Z34" s="124">
        <v>2144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1069</v>
      </c>
      <c r="AB37" s="136">
        <f>Z37/Z40*100</f>
        <v>78.892988929889299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286</v>
      </c>
      <c r="AB38" s="136">
        <f>Z38/Z40*100</f>
        <v>21.107011070110701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1355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5</v>
      </c>
      <c r="Y44" s="116">
        <v>0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24</v>
      </c>
      <c r="W45" s="116">
        <v>16</v>
      </c>
      <c r="X45" s="116">
        <v>26</v>
      </c>
      <c r="Y45" s="116">
        <v>28</v>
      </c>
      <c r="Z45" s="116">
        <v>37</v>
      </c>
    </row>
    <row r="46" spans="19:32" x14ac:dyDescent="0.25">
      <c r="S46" s="119" t="s">
        <v>39</v>
      </c>
      <c r="T46" s="119"/>
      <c r="U46" s="116"/>
      <c r="V46" s="116">
        <v>47</v>
      </c>
      <c r="W46" s="116">
        <v>69</v>
      </c>
      <c r="X46" s="116">
        <v>53</v>
      </c>
      <c r="Y46" s="116">
        <v>54</v>
      </c>
      <c r="Z46" s="116">
        <v>47</v>
      </c>
    </row>
    <row r="47" spans="19:32" x14ac:dyDescent="0.25">
      <c r="S47" s="119" t="s">
        <v>40</v>
      </c>
      <c r="T47" s="119"/>
      <c r="U47" s="116"/>
      <c r="V47" s="116">
        <v>78</v>
      </c>
      <c r="W47" s="116">
        <v>83</v>
      </c>
      <c r="X47" s="116">
        <v>91</v>
      </c>
      <c r="Y47" s="116">
        <v>91</v>
      </c>
      <c r="Z47" s="116">
        <v>77</v>
      </c>
    </row>
    <row r="48" spans="19:32" x14ac:dyDescent="0.25">
      <c r="S48" s="119" t="s">
        <v>41</v>
      </c>
      <c r="T48" s="119"/>
      <c r="U48" s="116"/>
      <c r="V48" s="116">
        <v>126</v>
      </c>
      <c r="W48" s="116">
        <v>124</v>
      </c>
      <c r="X48" s="116">
        <v>130</v>
      </c>
      <c r="Y48" s="116">
        <v>129</v>
      </c>
      <c r="Z48" s="116">
        <v>134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97</v>
      </c>
      <c r="W49" s="116">
        <v>105</v>
      </c>
      <c r="X49" s="116">
        <v>83</v>
      </c>
      <c r="Y49" s="116">
        <v>114</v>
      </c>
      <c r="Z49" s="116">
        <v>120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Kingston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72</v>
      </c>
      <c r="W50" s="116">
        <v>89</v>
      </c>
      <c r="X50" s="116">
        <v>75</v>
      </c>
      <c r="Y50" s="116">
        <v>99</v>
      </c>
      <c r="Z50" s="116">
        <v>83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91</v>
      </c>
      <c r="W51" s="116">
        <v>88</v>
      </c>
      <c r="X51" s="116">
        <v>97</v>
      </c>
      <c r="Y51" s="116">
        <v>107</v>
      </c>
      <c r="Z51" s="116">
        <v>82</v>
      </c>
    </row>
    <row r="52" spans="1:26" ht="15" customHeight="1" x14ac:dyDescent="0.25">
      <c r="S52" s="119" t="s">
        <v>45</v>
      </c>
      <c r="T52" s="119"/>
      <c r="U52" s="116"/>
      <c r="V52" s="116">
        <v>74</v>
      </c>
      <c r="W52" s="116">
        <v>67</v>
      </c>
      <c r="X52" s="116">
        <v>90</v>
      </c>
      <c r="Y52" s="116">
        <v>86</v>
      </c>
      <c r="Z52" s="116">
        <v>114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76</v>
      </c>
      <c r="W53" s="116">
        <v>63</v>
      </c>
      <c r="X53" s="116">
        <v>73</v>
      </c>
      <c r="Y53" s="116">
        <v>92</v>
      </c>
      <c r="Z53" s="116">
        <v>97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88</v>
      </c>
      <c r="W54" s="116">
        <v>109</v>
      </c>
      <c r="X54" s="116">
        <v>99</v>
      </c>
      <c r="Y54" s="116">
        <v>94</v>
      </c>
      <c r="Z54" s="116">
        <v>100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84</v>
      </c>
      <c r="W55" s="116">
        <v>97</v>
      </c>
      <c r="X55" s="116">
        <v>106</v>
      </c>
      <c r="Y55" s="116">
        <v>100</v>
      </c>
      <c r="Z55" s="116">
        <v>115</v>
      </c>
    </row>
    <row r="56" spans="1:26" ht="15" customHeight="1" x14ac:dyDescent="0.25">
      <c r="S56" s="119" t="s">
        <v>49</v>
      </c>
      <c r="T56" s="119"/>
      <c r="U56" s="116"/>
      <c r="V56" s="116">
        <v>50</v>
      </c>
      <c r="W56" s="116">
        <v>56</v>
      </c>
      <c r="X56" s="116">
        <v>66</v>
      </c>
      <c r="Y56" s="116">
        <v>63</v>
      </c>
      <c r="Z56" s="116">
        <v>76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28</v>
      </c>
      <c r="W57" s="116">
        <v>34</v>
      </c>
      <c r="X57" s="116">
        <v>34</v>
      </c>
      <c r="Y57" s="116">
        <v>26</v>
      </c>
      <c r="Z57" s="116">
        <v>35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12</v>
      </c>
      <c r="W58" s="116">
        <v>12</v>
      </c>
      <c r="X58" s="116">
        <v>14</v>
      </c>
      <c r="Y58" s="116">
        <v>23</v>
      </c>
      <c r="Z58" s="116">
        <v>28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7</v>
      </c>
      <c r="W59" s="116">
        <v>16</v>
      </c>
      <c r="X59" s="116">
        <v>15</v>
      </c>
      <c r="Y59" s="116">
        <v>18</v>
      </c>
      <c r="Z59" s="116">
        <v>17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</v>
      </c>
      <c r="W60" s="116">
        <v>7</v>
      </c>
      <c r="X60" s="116">
        <v>6</v>
      </c>
      <c r="Y60" s="116">
        <v>3</v>
      </c>
      <c r="Z60" s="116">
        <v>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964</v>
      </c>
      <c r="W61" s="116">
        <v>1035</v>
      </c>
      <c r="X61" s="116">
        <v>1194</v>
      </c>
      <c r="Y61" s="116">
        <v>1138</v>
      </c>
      <c r="Z61" s="116">
        <v>1164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7</v>
      </c>
      <c r="Z63" s="116">
        <v>7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30</v>
      </c>
      <c r="W64" s="116">
        <v>21</v>
      </c>
      <c r="X64" s="116">
        <v>19</v>
      </c>
      <c r="Y64" s="116">
        <v>26</v>
      </c>
      <c r="Z64" s="116">
        <v>24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Kingston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48</v>
      </c>
      <c r="W65" s="116">
        <v>53</v>
      </c>
      <c r="X65" s="116">
        <v>68</v>
      </c>
      <c r="Y65" s="116">
        <v>71</v>
      </c>
      <c r="Z65" s="116">
        <v>82</v>
      </c>
    </row>
    <row r="66" spans="1:26" x14ac:dyDescent="0.25">
      <c r="S66" s="119" t="s">
        <v>40</v>
      </c>
      <c r="T66" s="119"/>
      <c r="U66" s="116"/>
      <c r="V66" s="116">
        <v>83</v>
      </c>
      <c r="W66" s="116">
        <v>93</v>
      </c>
      <c r="X66" s="116">
        <v>60</v>
      </c>
      <c r="Y66" s="116">
        <v>80</v>
      </c>
      <c r="Z66" s="116">
        <v>71</v>
      </c>
    </row>
    <row r="67" spans="1:26" x14ac:dyDescent="0.25">
      <c r="S67" s="119" t="s">
        <v>41</v>
      </c>
      <c r="T67" s="119"/>
      <c r="U67" s="116"/>
      <c r="V67" s="116">
        <v>94</v>
      </c>
      <c r="W67" s="116">
        <v>115</v>
      </c>
      <c r="X67" s="116">
        <v>116</v>
      </c>
      <c r="Y67" s="116">
        <v>118</v>
      </c>
      <c r="Z67" s="116">
        <v>97</v>
      </c>
    </row>
    <row r="68" spans="1:26" x14ac:dyDescent="0.25">
      <c r="S68" s="119" t="s">
        <v>42</v>
      </c>
      <c r="T68" s="119"/>
      <c r="U68" s="116"/>
      <c r="V68" s="116">
        <v>63</v>
      </c>
      <c r="W68" s="116">
        <v>66</v>
      </c>
      <c r="X68" s="116">
        <v>64</v>
      </c>
      <c r="Y68" s="116">
        <v>80</v>
      </c>
      <c r="Z68" s="116">
        <v>90</v>
      </c>
    </row>
    <row r="69" spans="1:26" x14ac:dyDescent="0.25">
      <c r="S69" s="119" t="s">
        <v>43</v>
      </c>
      <c r="T69" s="119"/>
      <c r="U69" s="116"/>
      <c r="V69" s="116">
        <v>54</v>
      </c>
      <c r="W69" s="116">
        <v>65</v>
      </c>
      <c r="X69" s="116">
        <v>64</v>
      </c>
      <c r="Y69" s="116">
        <v>69</v>
      </c>
      <c r="Z69" s="116">
        <v>72</v>
      </c>
    </row>
    <row r="70" spans="1:26" x14ac:dyDescent="0.25">
      <c r="S70" s="119" t="s">
        <v>44</v>
      </c>
      <c r="T70" s="119"/>
      <c r="U70" s="116"/>
      <c r="V70" s="116">
        <v>80</v>
      </c>
      <c r="W70" s="116">
        <v>71</v>
      </c>
      <c r="X70" s="116">
        <v>82</v>
      </c>
      <c r="Y70" s="116">
        <v>83</v>
      </c>
      <c r="Z70" s="116">
        <v>59</v>
      </c>
    </row>
    <row r="71" spans="1:26" x14ac:dyDescent="0.25">
      <c r="S71" s="119" t="s">
        <v>45</v>
      </c>
      <c r="T71" s="119"/>
      <c r="U71" s="116"/>
      <c r="V71" s="116">
        <v>73</v>
      </c>
      <c r="W71" s="116">
        <v>80</v>
      </c>
      <c r="X71" s="116">
        <v>87</v>
      </c>
      <c r="Y71" s="116">
        <v>98</v>
      </c>
      <c r="Z71" s="116">
        <v>87</v>
      </c>
    </row>
    <row r="72" spans="1:26" x14ac:dyDescent="0.25">
      <c r="S72" s="119" t="s">
        <v>46</v>
      </c>
      <c r="T72" s="119"/>
      <c r="U72" s="116"/>
      <c r="V72" s="116">
        <v>96</v>
      </c>
      <c r="W72" s="116">
        <v>82</v>
      </c>
      <c r="X72" s="116">
        <v>90</v>
      </c>
      <c r="Y72" s="116">
        <v>96</v>
      </c>
      <c r="Z72" s="116">
        <v>94</v>
      </c>
    </row>
    <row r="73" spans="1:26" x14ac:dyDescent="0.25">
      <c r="S73" s="119" t="s">
        <v>47</v>
      </c>
      <c r="T73" s="119"/>
      <c r="U73" s="116"/>
      <c r="V73" s="116">
        <v>92</v>
      </c>
      <c r="W73" s="116">
        <v>104</v>
      </c>
      <c r="X73" s="116">
        <v>95</v>
      </c>
      <c r="Y73" s="116">
        <v>108</v>
      </c>
      <c r="Z73" s="116">
        <v>111</v>
      </c>
    </row>
    <row r="74" spans="1:26" x14ac:dyDescent="0.25">
      <c r="S74" s="119" t="s">
        <v>48</v>
      </c>
      <c r="T74" s="119"/>
      <c r="U74" s="116"/>
      <c r="V74" s="116">
        <v>69</v>
      </c>
      <c r="W74" s="116">
        <v>92</v>
      </c>
      <c r="X74" s="116">
        <v>83</v>
      </c>
      <c r="Y74" s="116">
        <v>75</v>
      </c>
      <c r="Z74" s="116">
        <v>76</v>
      </c>
    </row>
    <row r="75" spans="1:26" x14ac:dyDescent="0.25">
      <c r="S75" s="119" t="s">
        <v>49</v>
      </c>
      <c r="T75" s="119"/>
      <c r="U75" s="116"/>
      <c r="V75" s="116">
        <v>44</v>
      </c>
      <c r="W75" s="116">
        <v>47</v>
      </c>
      <c r="X75" s="116">
        <v>67</v>
      </c>
      <c r="Y75" s="116">
        <v>63</v>
      </c>
      <c r="Z75" s="116">
        <v>63</v>
      </c>
    </row>
    <row r="76" spans="1:26" x14ac:dyDescent="0.25">
      <c r="S76" s="119" t="s">
        <v>50</v>
      </c>
      <c r="T76" s="119"/>
      <c r="U76" s="116"/>
      <c r="V76" s="116">
        <v>18</v>
      </c>
      <c r="W76" s="116">
        <v>23</v>
      </c>
      <c r="X76" s="116">
        <v>29</v>
      </c>
      <c r="Y76" s="116">
        <v>34</v>
      </c>
      <c r="Z76" s="116">
        <v>35</v>
      </c>
    </row>
    <row r="77" spans="1:26" x14ac:dyDescent="0.25">
      <c r="S77" s="119" t="s">
        <v>51</v>
      </c>
      <c r="T77" s="119"/>
      <c r="U77" s="116"/>
      <c r="V77" s="116">
        <v>10</v>
      </c>
      <c r="W77" s="116">
        <v>10</v>
      </c>
      <c r="X77" s="116">
        <v>8</v>
      </c>
      <c r="Y77" s="116">
        <v>13</v>
      </c>
      <c r="Z77" s="116">
        <v>9</v>
      </c>
    </row>
    <row r="78" spans="1:26" x14ac:dyDescent="0.25">
      <c r="S78" s="119" t="s">
        <v>52</v>
      </c>
      <c r="T78" s="119"/>
      <c r="U78" s="116"/>
      <c r="V78" s="116">
        <v>4</v>
      </c>
      <c r="W78" s="116">
        <v>3</v>
      </c>
      <c r="X78" s="116">
        <v>6</v>
      </c>
      <c r="Y78" s="116">
        <v>7</v>
      </c>
      <c r="Z78" s="116">
        <v>9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6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865</v>
      </c>
      <c r="W80" s="116">
        <v>932</v>
      </c>
      <c r="X80" s="116">
        <v>977</v>
      </c>
      <c r="Y80" s="116">
        <v>1026</v>
      </c>
      <c r="Z80" s="116">
        <v>983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Kingston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47</v>
      </c>
      <c r="W83" s="116">
        <v>51</v>
      </c>
      <c r="X83" s="116">
        <v>68</v>
      </c>
      <c r="Y83" s="116">
        <v>62</v>
      </c>
      <c r="Z83" s="116">
        <v>70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24</v>
      </c>
      <c r="W84" s="116">
        <v>25</v>
      </c>
      <c r="X84" s="116">
        <v>29</v>
      </c>
      <c r="Y84" s="116">
        <v>31</v>
      </c>
      <c r="Z84" s="116">
        <v>27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88</v>
      </c>
      <c r="W85" s="116">
        <v>93</v>
      </c>
      <c r="X85" s="116">
        <v>103</v>
      </c>
      <c r="Y85" s="116">
        <v>101</v>
      </c>
      <c r="Z85" s="116">
        <v>101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2,148</v>
      </c>
      <c r="D86" s="98">
        <f t="shared" ref="D86:D91" si="4">AD4</f>
        <v>-6.9348127600554754E-3</v>
      </c>
      <c r="E86" s="99">
        <f t="shared" ref="E86:E91" si="5">AD4</f>
        <v>-6.9348127600554754E-3</v>
      </c>
      <c r="F86" s="98">
        <f t="shared" ref="F86:F91" si="6">AF4</f>
        <v>0.17505470459518602</v>
      </c>
      <c r="G86" s="99">
        <f t="shared" ref="G86:G91" si="7">AF4</f>
        <v>0.17505470459518602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14</v>
      </c>
      <c r="W86" s="116">
        <v>12</v>
      </c>
      <c r="X86" s="116">
        <v>11</v>
      </c>
      <c r="Y86" s="116">
        <v>15</v>
      </c>
      <c r="Z86" s="116">
        <v>17</v>
      </c>
    </row>
    <row r="87" spans="1:30" ht="15" customHeight="1" x14ac:dyDescent="0.25">
      <c r="A87" s="100" t="s">
        <v>4</v>
      </c>
      <c r="B87" s="51"/>
      <c r="C87" s="101" t="str">
        <f t="shared" si="3"/>
        <v>1,163</v>
      </c>
      <c r="D87" s="98">
        <f t="shared" si="4"/>
        <v>2.1071115013169495E-2</v>
      </c>
      <c r="E87" s="99">
        <f t="shared" si="5"/>
        <v>2.1071115013169495E-2</v>
      </c>
      <c r="F87" s="98">
        <f t="shared" si="6"/>
        <v>0.20643153526970948</v>
      </c>
      <c r="G87" s="99">
        <f t="shared" si="7"/>
        <v>0.20643153526970948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6</v>
      </c>
      <c r="W87" s="116">
        <v>4</v>
      </c>
      <c r="X87" s="116">
        <v>4</v>
      </c>
      <c r="Y87" s="116">
        <v>5</v>
      </c>
      <c r="Z87" s="116">
        <v>6</v>
      </c>
    </row>
    <row r="88" spans="1:30" ht="15" customHeight="1" x14ac:dyDescent="0.25">
      <c r="A88" s="100" t="s">
        <v>5</v>
      </c>
      <c r="B88" s="51"/>
      <c r="C88" s="101" t="str">
        <f t="shared" si="3"/>
        <v>983</v>
      </c>
      <c r="D88" s="98">
        <f t="shared" si="4"/>
        <v>-4.3774319066147815E-2</v>
      </c>
      <c r="E88" s="99">
        <f t="shared" si="5"/>
        <v>-4.3774319066147815E-2</v>
      </c>
      <c r="F88" s="98">
        <f t="shared" si="6"/>
        <v>0.13118527042577677</v>
      </c>
      <c r="G88" s="99">
        <f t="shared" si="7"/>
        <v>0.13118527042577677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15</v>
      </c>
      <c r="W88" s="116">
        <v>25</v>
      </c>
      <c r="X88" s="116">
        <v>31</v>
      </c>
      <c r="Y88" s="116">
        <v>28</v>
      </c>
      <c r="Z88" s="116">
        <v>34</v>
      </c>
    </row>
    <row r="89" spans="1:30" ht="15" customHeight="1" x14ac:dyDescent="0.25">
      <c r="A89" s="51" t="s">
        <v>6</v>
      </c>
      <c r="B89" s="51"/>
      <c r="C89" s="101" t="str">
        <f t="shared" si="3"/>
        <v>1,351</v>
      </c>
      <c r="D89" s="98">
        <f t="shared" si="4"/>
        <v>4.9728049728049672E-2</v>
      </c>
      <c r="E89" s="99">
        <f t="shared" si="5"/>
        <v>4.9728049728049672E-2</v>
      </c>
      <c r="F89" s="98">
        <f t="shared" si="6"/>
        <v>0.20195729537366547</v>
      </c>
      <c r="G89" s="99">
        <f t="shared" si="7"/>
        <v>0.20195729537366547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47</v>
      </c>
      <c r="W89" s="116">
        <v>51</v>
      </c>
      <c r="X89" s="116">
        <v>52</v>
      </c>
      <c r="Y89" s="116">
        <v>55</v>
      </c>
      <c r="Z89" s="116">
        <v>66</v>
      </c>
    </row>
    <row r="90" spans="1:30" ht="15" customHeight="1" x14ac:dyDescent="0.25">
      <c r="A90" s="51" t="s">
        <v>100</v>
      </c>
      <c r="B90" s="51"/>
      <c r="C90" s="101" t="str">
        <f t="shared" si="3"/>
        <v>$22,552</v>
      </c>
      <c r="D90" s="98">
        <f t="shared" si="4"/>
        <v>-8.1756107491856689E-2</v>
      </c>
      <c r="E90" s="99">
        <f t="shared" si="5"/>
        <v>-8.1756107491856689E-2</v>
      </c>
      <c r="F90" s="98">
        <f t="shared" si="6"/>
        <v>0.20585311757940405</v>
      </c>
      <c r="G90" s="99">
        <f t="shared" si="7"/>
        <v>0.20585311757940405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144</v>
      </c>
      <c r="W90" s="116">
        <v>147</v>
      </c>
      <c r="X90" s="116">
        <v>131</v>
      </c>
      <c r="Y90" s="116">
        <v>138</v>
      </c>
      <c r="Z90" s="116">
        <v>133</v>
      </c>
    </row>
    <row r="91" spans="1:30" ht="15" customHeight="1" x14ac:dyDescent="0.25">
      <c r="A91" s="51" t="s">
        <v>7</v>
      </c>
      <c r="B91" s="51"/>
      <c r="C91" s="101" t="str">
        <f t="shared" si="3"/>
        <v>$70.7 mil</v>
      </c>
      <c r="D91" s="98">
        <f t="shared" si="4"/>
        <v>4.2124144006402409E-2</v>
      </c>
      <c r="E91" s="99">
        <f t="shared" si="5"/>
        <v>4.2124144006402409E-2</v>
      </c>
      <c r="F91" s="98">
        <f t="shared" si="6"/>
        <v>0.34669185804635072</v>
      </c>
      <c r="G91" s="99">
        <f t="shared" si="7"/>
        <v>0.34669185804635072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577</v>
      </c>
      <c r="W91" s="116">
        <v>631</v>
      </c>
      <c r="X91" s="116">
        <v>692</v>
      </c>
      <c r="Y91" s="116">
        <v>671</v>
      </c>
      <c r="Z91" s="116">
        <v>720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21</v>
      </c>
      <c r="W93" s="116">
        <v>26</v>
      </c>
      <c r="X93" s="116">
        <v>27</v>
      </c>
      <c r="Y93" s="116">
        <v>30</v>
      </c>
      <c r="Z93" s="116">
        <v>33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62</v>
      </c>
      <c r="W94" s="116">
        <v>75</v>
      </c>
      <c r="X94" s="116">
        <v>78</v>
      </c>
      <c r="Y94" s="116">
        <v>88</v>
      </c>
      <c r="Z94" s="116">
        <v>79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22</v>
      </c>
      <c r="W95" s="116">
        <v>26</v>
      </c>
      <c r="X95" s="116">
        <v>25</v>
      </c>
      <c r="Y95" s="116">
        <v>27</v>
      </c>
      <c r="Z95" s="116">
        <v>21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87</v>
      </c>
      <c r="W96" s="116">
        <v>85</v>
      </c>
      <c r="X96" s="116">
        <v>92</v>
      </c>
      <c r="Y96" s="116">
        <v>106</v>
      </c>
      <c r="Z96" s="116">
        <v>89</v>
      </c>
    </row>
    <row r="97" spans="1:32" ht="15" customHeight="1" x14ac:dyDescent="0.25">
      <c r="S97" s="119" t="s">
        <v>191</v>
      </c>
      <c r="T97" s="119"/>
      <c r="U97" s="116"/>
      <c r="V97" s="116">
        <v>54</v>
      </c>
      <c r="W97" s="116">
        <v>58</v>
      </c>
      <c r="X97" s="116">
        <v>64</v>
      </c>
      <c r="Y97" s="116">
        <v>56</v>
      </c>
      <c r="Z97" s="116">
        <v>61</v>
      </c>
    </row>
    <row r="98" spans="1:32" ht="15" customHeight="1" x14ac:dyDescent="0.25">
      <c r="S98" s="119" t="s">
        <v>192</v>
      </c>
      <c r="T98" s="119"/>
      <c r="U98" s="116"/>
      <c r="V98" s="116">
        <v>69</v>
      </c>
      <c r="W98" s="116">
        <v>67</v>
      </c>
      <c r="X98" s="116">
        <v>68</v>
      </c>
      <c r="Y98" s="116">
        <v>74</v>
      </c>
      <c r="Z98" s="116">
        <v>72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5</v>
      </c>
      <c r="X99" s="116">
        <v>4</v>
      </c>
      <c r="Y99" s="116">
        <v>5</v>
      </c>
      <c r="Z99" s="116">
        <v>4</v>
      </c>
    </row>
    <row r="100" spans="1:32" ht="15" customHeight="1" x14ac:dyDescent="0.25">
      <c r="S100" s="119" t="s">
        <v>59</v>
      </c>
      <c r="T100" s="119"/>
      <c r="U100" s="116"/>
      <c r="V100" s="116">
        <v>68</v>
      </c>
      <c r="W100" s="116">
        <v>71</v>
      </c>
      <c r="X100" s="116">
        <v>74</v>
      </c>
      <c r="Y100" s="116">
        <v>86</v>
      </c>
      <c r="Z100" s="116">
        <v>94</v>
      </c>
    </row>
    <row r="101" spans="1:32" x14ac:dyDescent="0.25">
      <c r="A101" s="20"/>
      <c r="S101" s="122" t="s">
        <v>54</v>
      </c>
      <c r="T101" s="122"/>
      <c r="U101" s="116"/>
      <c r="V101" s="116">
        <v>550</v>
      </c>
      <c r="W101" s="116">
        <v>582</v>
      </c>
      <c r="X101" s="116">
        <v>598</v>
      </c>
      <c r="Y101" s="116">
        <v>617</v>
      </c>
      <c r="Z101" s="116">
        <v>631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1193</v>
      </c>
      <c r="W104" s="116">
        <v>1331</v>
      </c>
      <c r="X104" s="116">
        <v>1360</v>
      </c>
      <c r="Y104" s="116">
        <v>1369</v>
      </c>
      <c r="Z104" s="116">
        <v>1426</v>
      </c>
      <c r="AB104" s="113" t="str">
        <f>TEXT(Z104,"###,###")</f>
        <v>1,426</v>
      </c>
      <c r="AD104" s="134">
        <f>Z104/($Z$4)*100</f>
        <v>66.387337057728118</v>
      </c>
      <c r="AF104" s="113"/>
    </row>
    <row r="105" spans="1:32" x14ac:dyDescent="0.25">
      <c r="S105" s="119" t="s">
        <v>18</v>
      </c>
      <c r="T105" s="119"/>
      <c r="U105" s="116"/>
      <c r="V105" s="116">
        <v>210</v>
      </c>
      <c r="W105" s="116">
        <v>221</v>
      </c>
      <c r="X105" s="116">
        <v>242</v>
      </c>
      <c r="Y105" s="116">
        <v>255</v>
      </c>
      <c r="Z105" s="116">
        <v>230</v>
      </c>
      <c r="AB105" s="113" t="str">
        <f>TEXT(Z105,"###,###")</f>
        <v>230</v>
      </c>
      <c r="AD105" s="134">
        <f>Z105/($Z$4)*100</f>
        <v>10.707635009310987</v>
      </c>
      <c r="AF105" s="113"/>
    </row>
    <row r="106" spans="1:32" x14ac:dyDescent="0.25">
      <c r="S106" s="122" t="s">
        <v>54</v>
      </c>
      <c r="T106" s="122"/>
      <c r="U106" s="124"/>
      <c r="V106" s="124">
        <v>1403</v>
      </c>
      <c r="W106" s="124">
        <v>1552</v>
      </c>
      <c r="X106" s="124">
        <v>1602</v>
      </c>
      <c r="Y106" s="124">
        <v>1624</v>
      </c>
      <c r="Z106" s="124">
        <v>1656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350</v>
      </c>
      <c r="W108" s="116">
        <v>385</v>
      </c>
      <c r="X108" s="116">
        <v>431</v>
      </c>
      <c r="Y108" s="116">
        <v>377</v>
      </c>
      <c r="Z108" s="116">
        <v>356</v>
      </c>
      <c r="AB108" s="113" t="str">
        <f>TEXT(Z108,"###,###")</f>
        <v>356</v>
      </c>
      <c r="AD108" s="134">
        <f>Z108/($Z$4)*100</f>
        <v>16.573556797020483</v>
      </c>
      <c r="AF108" s="113"/>
    </row>
    <row r="109" spans="1:32" x14ac:dyDescent="0.25">
      <c r="S109" s="119" t="s">
        <v>21</v>
      </c>
      <c r="T109" s="119"/>
      <c r="U109" s="116"/>
      <c r="V109" s="116">
        <v>411</v>
      </c>
      <c r="W109" s="116">
        <v>459</v>
      </c>
      <c r="X109" s="116">
        <v>472</v>
      </c>
      <c r="Y109" s="116">
        <v>465</v>
      </c>
      <c r="Z109" s="116">
        <v>478</v>
      </c>
      <c r="AB109" s="113" t="str">
        <f>TEXT(Z109,"###,###")</f>
        <v>478</v>
      </c>
      <c r="AD109" s="134">
        <f>Z109/($Z$4)*100</f>
        <v>22.253258845437614</v>
      </c>
      <c r="AF109" s="113"/>
    </row>
    <row r="110" spans="1:32" x14ac:dyDescent="0.25">
      <c r="S110" s="119" t="s">
        <v>22</v>
      </c>
      <c r="T110" s="119"/>
      <c r="U110" s="116"/>
      <c r="V110" s="116">
        <v>281</v>
      </c>
      <c r="W110" s="116">
        <v>323</v>
      </c>
      <c r="X110" s="116">
        <v>325</v>
      </c>
      <c r="Y110" s="116">
        <v>381</v>
      </c>
      <c r="Z110" s="116">
        <v>414</v>
      </c>
      <c r="AB110" s="113" t="str">
        <f>TEXT(Z110,"###,###")</f>
        <v>414</v>
      </c>
      <c r="AD110" s="134">
        <f>Z110/($Z$4)*100</f>
        <v>19.273743016759777</v>
      </c>
      <c r="AF110" s="113"/>
    </row>
    <row r="111" spans="1:32" x14ac:dyDescent="0.25">
      <c r="S111" s="119" t="s">
        <v>23</v>
      </c>
      <c r="T111" s="119"/>
      <c r="U111" s="116"/>
      <c r="V111" s="116">
        <v>364</v>
      </c>
      <c r="W111" s="116">
        <v>385</v>
      </c>
      <c r="X111" s="116">
        <v>369</v>
      </c>
      <c r="Y111" s="116">
        <v>396</v>
      </c>
      <c r="Z111" s="116">
        <v>393</v>
      </c>
      <c r="AB111" s="113" t="str">
        <f>TEXT(Z111,"###,###")</f>
        <v>393</v>
      </c>
      <c r="AD111" s="134">
        <f>Z111/($Z$4)*100</f>
        <v>18.296089385474858</v>
      </c>
      <c r="AF111" s="113"/>
    </row>
    <row r="112" spans="1:32" x14ac:dyDescent="0.25">
      <c r="S112" s="122" t="s">
        <v>54</v>
      </c>
      <c r="T112" s="122"/>
      <c r="U112" s="116"/>
      <c r="V112" s="116">
        <v>1829</v>
      </c>
      <c r="W112" s="116">
        <v>1967</v>
      </c>
      <c r="X112" s="116">
        <v>2172</v>
      </c>
      <c r="Y112" s="116">
        <v>2168</v>
      </c>
      <c r="Z112" s="116">
        <v>2146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42.54</v>
      </c>
      <c r="W118" s="135">
        <v>45.92</v>
      </c>
      <c r="X118" s="135">
        <v>46.34</v>
      </c>
      <c r="Y118" s="135">
        <v>46.03</v>
      </c>
      <c r="Z118" s="135">
        <v>46.11</v>
      </c>
      <c r="AB118" s="113" t="str">
        <f>TEXT(Z118,"##.0")</f>
        <v>46.1</v>
      </c>
    </row>
    <row r="120" spans="19:32" x14ac:dyDescent="0.25">
      <c r="S120" s="105" t="s">
        <v>102</v>
      </c>
      <c r="T120" s="116"/>
      <c r="U120" s="116"/>
      <c r="V120" s="116">
        <v>751</v>
      </c>
      <c r="W120" s="116">
        <v>820</v>
      </c>
      <c r="X120" s="116">
        <v>864</v>
      </c>
      <c r="Y120" s="116">
        <v>877</v>
      </c>
      <c r="Z120" s="116">
        <v>882</v>
      </c>
      <c r="AB120" s="113" t="str">
        <f>TEXT(Z120,"###,###")</f>
        <v>882</v>
      </c>
    </row>
    <row r="121" spans="19:32" x14ac:dyDescent="0.25">
      <c r="S121" s="105" t="s">
        <v>103</v>
      </c>
      <c r="T121" s="116"/>
      <c r="U121" s="116"/>
      <c r="V121" s="116">
        <v>220</v>
      </c>
      <c r="W121" s="116">
        <v>238</v>
      </c>
      <c r="X121" s="116">
        <v>276</v>
      </c>
      <c r="Y121" s="116">
        <v>251</v>
      </c>
      <c r="Z121" s="116">
        <v>290</v>
      </c>
      <c r="AB121" s="113" t="str">
        <f>TEXT(Z121,"###,###")</f>
        <v>290</v>
      </c>
    </row>
    <row r="122" spans="19:32" x14ac:dyDescent="0.25">
      <c r="S122" s="105" t="s">
        <v>104</v>
      </c>
      <c r="T122" s="116"/>
      <c r="U122" s="116"/>
      <c r="V122" s="116">
        <v>159</v>
      </c>
      <c r="W122" s="116">
        <v>155</v>
      </c>
      <c r="X122" s="116">
        <v>155</v>
      </c>
      <c r="Y122" s="116">
        <v>160</v>
      </c>
      <c r="Z122" s="116">
        <v>179</v>
      </c>
      <c r="AB122" s="113" t="str">
        <f>TEXT(Z122,"###,###")</f>
        <v>179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910</v>
      </c>
      <c r="W124" s="116">
        <v>975</v>
      </c>
      <c r="X124" s="116">
        <v>1019</v>
      </c>
      <c r="Y124" s="116">
        <v>1037</v>
      </c>
      <c r="Z124" s="116">
        <v>1061</v>
      </c>
      <c r="AB124" s="113" t="str">
        <f>TEXT(Z124,"###,###")</f>
        <v>1,061</v>
      </c>
      <c r="AD124" s="131">
        <f>Z124/$Z$7*100</f>
        <v>78.534418948926714</v>
      </c>
    </row>
    <row r="125" spans="19:32" x14ac:dyDescent="0.25">
      <c r="S125" s="105" t="s">
        <v>106</v>
      </c>
      <c r="T125" s="116"/>
      <c r="U125" s="116"/>
      <c r="V125" s="116">
        <v>379</v>
      </c>
      <c r="W125" s="116">
        <v>393</v>
      </c>
      <c r="X125" s="116">
        <v>431</v>
      </c>
      <c r="Y125" s="116">
        <v>411</v>
      </c>
      <c r="Z125" s="116">
        <v>469</v>
      </c>
      <c r="AB125" s="113" t="str">
        <f>TEXT(Z125,"###,###")</f>
        <v>469</v>
      </c>
      <c r="AD125" s="131">
        <f>Z125/$Z$7*100</f>
        <v>34.715025906735754</v>
      </c>
    </row>
    <row r="127" spans="19:32" x14ac:dyDescent="0.25">
      <c r="S127" s="105" t="s">
        <v>107</v>
      </c>
      <c r="T127" s="116"/>
      <c r="U127" s="116"/>
      <c r="V127" s="116">
        <v>580</v>
      </c>
      <c r="W127" s="116">
        <v>631</v>
      </c>
      <c r="X127" s="116">
        <v>693</v>
      </c>
      <c r="Y127" s="116">
        <v>667</v>
      </c>
      <c r="Z127" s="116">
        <v>722</v>
      </c>
      <c r="AB127" s="113" t="str">
        <f>TEXT(Z127,"###,###")</f>
        <v>722</v>
      </c>
      <c r="AD127" s="131">
        <f>Z127/$Z$7*100</f>
        <v>53.441894892672096</v>
      </c>
    </row>
    <row r="128" spans="19:32" x14ac:dyDescent="0.25">
      <c r="S128" s="105" t="s">
        <v>108</v>
      </c>
      <c r="T128" s="116"/>
      <c r="U128" s="116"/>
      <c r="V128" s="116">
        <v>544</v>
      </c>
      <c r="W128" s="116">
        <v>582</v>
      </c>
      <c r="X128" s="116">
        <v>598</v>
      </c>
      <c r="Y128" s="116">
        <v>613</v>
      </c>
      <c r="Z128" s="116">
        <v>632</v>
      </c>
      <c r="AB128" s="113" t="str">
        <f>TEXT(Z128,"###,###")</f>
        <v>632</v>
      </c>
      <c r="AD128" s="131">
        <f>Z128/$Z$7*100</f>
        <v>46.78016284233901</v>
      </c>
    </row>
    <row r="130" spans="19:20" x14ac:dyDescent="0.25">
      <c r="S130" s="105" t="s">
        <v>267</v>
      </c>
      <c r="T130" s="131">
        <v>65.284974093264253</v>
      </c>
    </row>
    <row r="131" spans="19:20" x14ac:dyDescent="0.25">
      <c r="S131" s="105" t="s">
        <v>268</v>
      </c>
      <c r="T131" s="131">
        <v>21.465581051073279</v>
      </c>
    </row>
    <row r="132" spans="19:20" x14ac:dyDescent="0.25">
      <c r="S132" s="105" t="s">
        <v>269</v>
      </c>
      <c r="T132" s="131">
        <v>13.249444855662473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5A9676-84C0-4A09-BEE5-AB0DDCA23B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011F52-12E7-4343-A2B0-7C1B58ED5D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667192-40EE-431D-8107-7117C3328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B91A36F-E601-4A39-BBAE-2756EF5485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BE63-7EA5-4A68-A814-A84AE3042BB8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138</v>
      </c>
      <c r="T1" s="103"/>
      <c r="U1" s="103"/>
      <c r="V1" s="103"/>
      <c r="W1" s="103"/>
      <c r="X1" s="103"/>
      <c r="Y1" s="104" t="s">
        <v>224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138</v>
      </c>
      <c r="Y3" s="109" t="s">
        <v>224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10.28 Light,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10214</v>
      </c>
      <c r="W4" s="112">
        <v>10909</v>
      </c>
      <c r="X4" s="112">
        <v>11712</v>
      </c>
      <c r="Y4" s="112">
        <v>11626</v>
      </c>
      <c r="Z4" s="112">
        <v>12058</v>
      </c>
      <c r="AB4" s="113" t="str">
        <f>TEXT(Z4,"###,###")</f>
        <v>12,058</v>
      </c>
      <c r="AD4" s="114">
        <f>Z4/Y4-1</f>
        <v>3.7158093927404101E-2</v>
      </c>
      <c r="AF4" s="114">
        <f>Z4/V4-1</f>
        <v>0.1805365185040142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5303</v>
      </c>
      <c r="W5" s="112">
        <v>5673</v>
      </c>
      <c r="X5" s="112">
        <v>6049</v>
      </c>
      <c r="Y5" s="112">
        <v>5884</v>
      </c>
      <c r="Z5" s="112">
        <v>6116</v>
      </c>
      <c r="AB5" s="113" t="str">
        <f>TEXT(Z5,"###,###")</f>
        <v>6,116</v>
      </c>
      <c r="AD5" s="114">
        <f t="shared" ref="AD5:AD9" si="0">Z5/Y5-1</f>
        <v>3.9428959891230519E-2</v>
      </c>
      <c r="AF5" s="114">
        <f t="shared" ref="AF5:AF9" si="1">Z5/V5-1</f>
        <v>0.15330944748255715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4912</v>
      </c>
      <c r="W6" s="112">
        <v>5236</v>
      </c>
      <c r="X6" s="112">
        <v>5662</v>
      </c>
      <c r="Y6" s="112">
        <v>5738</v>
      </c>
      <c r="Z6" s="112">
        <v>5941</v>
      </c>
      <c r="AB6" s="113" t="str">
        <f>TEXT(Z6,"###,###")</f>
        <v>5,941</v>
      </c>
      <c r="AD6" s="114">
        <f t="shared" si="0"/>
        <v>3.5378180550714511E-2</v>
      </c>
      <c r="AF6" s="114">
        <f t="shared" si="1"/>
        <v>0.20948697068403899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7538</v>
      </c>
      <c r="W7" s="112">
        <v>7956</v>
      </c>
      <c r="X7" s="112">
        <v>8547</v>
      </c>
      <c r="Y7" s="112">
        <v>8346</v>
      </c>
      <c r="Z7" s="112">
        <v>8771</v>
      </c>
      <c r="AB7" s="113" t="str">
        <f>TEXT(Z7,"###,###")</f>
        <v>8,771</v>
      </c>
      <c r="AD7" s="114">
        <f t="shared" si="0"/>
        <v>5.0922597651569701E-2</v>
      </c>
      <c r="AF7" s="114">
        <f t="shared" si="1"/>
        <v>0.16357123905545246</v>
      </c>
    </row>
    <row r="8" spans="1:32" ht="17.25" customHeight="1" x14ac:dyDescent="0.25">
      <c r="A8" s="66" t="s">
        <v>13</v>
      </c>
      <c r="B8" s="67"/>
      <c r="C8" s="31"/>
      <c r="D8" s="68" t="str">
        <f>AB4</f>
        <v>12,058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8,771</v>
      </c>
      <c r="P8" s="69"/>
      <c r="S8" s="111" t="s">
        <v>86</v>
      </c>
      <c r="T8" s="112"/>
      <c r="U8" s="112"/>
      <c r="V8" s="112">
        <v>43768.5</v>
      </c>
      <c r="W8" s="112">
        <v>44418.26</v>
      </c>
      <c r="X8" s="112">
        <v>44892</v>
      </c>
      <c r="Y8" s="112">
        <v>45247</v>
      </c>
      <c r="Z8" s="112">
        <v>45608.05</v>
      </c>
      <c r="AB8" s="113" t="str">
        <f>TEXT(Z8,"$###,###")</f>
        <v>$45,608</v>
      </c>
      <c r="AD8" s="114">
        <f t="shared" si="0"/>
        <v>7.979534554777068E-3</v>
      </c>
      <c r="AF8" s="114">
        <f t="shared" si="1"/>
        <v>4.2029084844123155E-2</v>
      </c>
    </row>
    <row r="9" spans="1:32" x14ac:dyDescent="0.25">
      <c r="A9" s="32" t="s">
        <v>15</v>
      </c>
      <c r="B9" s="73"/>
      <c r="C9" s="74"/>
      <c r="D9" s="75">
        <f>AD104</f>
        <v>73.735279482501255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52.137726599019494</v>
      </c>
      <c r="P9" s="76" t="s">
        <v>87</v>
      </c>
      <c r="S9" s="111" t="s">
        <v>7</v>
      </c>
      <c r="T9" s="112"/>
      <c r="U9" s="112"/>
      <c r="V9" s="112">
        <v>396501765</v>
      </c>
      <c r="W9" s="112">
        <v>429596155</v>
      </c>
      <c r="X9" s="112">
        <v>463424226</v>
      </c>
      <c r="Y9" s="112">
        <v>459701822</v>
      </c>
      <c r="Z9" s="112">
        <v>486229309</v>
      </c>
      <c r="AB9" s="113" t="str">
        <f>TEXT(Z9/1000000,"$#,###.0")&amp;" mil"</f>
        <v>$486.2 mil</v>
      </c>
      <c r="AD9" s="114">
        <f t="shared" si="0"/>
        <v>5.77058556883423E-2</v>
      </c>
      <c r="AF9" s="114">
        <f t="shared" si="1"/>
        <v>0.22629796868621765</v>
      </c>
    </row>
    <row r="10" spans="1:32" x14ac:dyDescent="0.25">
      <c r="A10" s="32" t="s">
        <v>18</v>
      </c>
      <c r="B10" s="73"/>
      <c r="C10" s="74"/>
      <c r="D10" s="75">
        <f>AD105</f>
        <v>15.30104494941118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47.907878235092923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81.290616805381362</v>
      </c>
      <c r="P11" s="76" t="s">
        <v>87</v>
      </c>
      <c r="S11" s="111" t="s">
        <v>30</v>
      </c>
      <c r="T11" s="116"/>
      <c r="U11" s="116"/>
      <c r="V11" s="116">
        <v>8784</v>
      </c>
      <c r="W11" s="116">
        <v>9366</v>
      </c>
      <c r="X11" s="116">
        <v>10024</v>
      </c>
      <c r="Y11" s="116">
        <v>10125</v>
      </c>
      <c r="Z11" s="116">
        <v>10415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10.443507011743245</v>
      </c>
      <c r="P12" s="76" t="s">
        <v>87</v>
      </c>
      <c r="S12" s="111" t="s">
        <v>31</v>
      </c>
      <c r="T12" s="116"/>
      <c r="U12" s="116"/>
      <c r="V12" s="116">
        <v>1432</v>
      </c>
      <c r="W12" s="116">
        <v>1543</v>
      </c>
      <c r="X12" s="116">
        <v>1685</v>
      </c>
      <c r="Y12" s="116">
        <v>1503</v>
      </c>
      <c r="Z12" s="116">
        <v>1641</v>
      </c>
    </row>
    <row r="13" spans="1:32" ht="15" customHeight="1" x14ac:dyDescent="0.25">
      <c r="A13" s="32" t="s">
        <v>20</v>
      </c>
      <c r="B13" s="74"/>
      <c r="C13" s="74"/>
      <c r="D13" s="75">
        <f>AD108</f>
        <v>14.023884557969811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8.2658761828753846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15.010781224083598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42.8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21.545861668601759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15.217143508491965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771</v>
      </c>
      <c r="Z15" s="116">
        <v>797</v>
      </c>
      <c r="AB15" s="121">
        <f t="shared" ref="AB15:AB34" si="2">IF(Z15="np",0,Z15/$Z$34)</f>
        <v>6.6108161911081625E-2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38.090894012274006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84.782856491508042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112</v>
      </c>
      <c r="Z16" s="116">
        <v>116</v>
      </c>
      <c r="AB16" s="121">
        <f t="shared" si="2"/>
        <v>9.621765096217651E-3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1315</v>
      </c>
      <c r="Z17" s="116">
        <v>1332</v>
      </c>
      <c r="AB17" s="121">
        <f t="shared" si="2"/>
        <v>0.11048440610484406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88</v>
      </c>
      <c r="Z18" s="116">
        <v>63</v>
      </c>
      <c r="AB18" s="121">
        <f t="shared" si="2"/>
        <v>5.2256138022561379E-3</v>
      </c>
    </row>
    <row r="19" spans="1:28" x14ac:dyDescent="0.25">
      <c r="A19" s="65" t="str">
        <f>$S$1&amp;" ("&amp;$V$2&amp;" to "&amp;$Z$2&amp;")"</f>
        <v>Light (2015-16 to 2019-20)</v>
      </c>
      <c r="B19" s="65"/>
      <c r="C19" s="65"/>
      <c r="D19" s="65"/>
      <c r="E19" s="65"/>
      <c r="F19" s="65"/>
      <c r="G19" s="65" t="str">
        <f>$S$1&amp;" ("&amp;$V$2&amp;" to "&amp;$Z$2&amp;")"</f>
        <v>Light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766</v>
      </c>
      <c r="Z19" s="116">
        <v>823</v>
      </c>
      <c r="AB19" s="121">
        <f t="shared" si="2"/>
        <v>6.8264764432647645E-2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367</v>
      </c>
      <c r="Z20" s="116">
        <v>394</v>
      </c>
      <c r="AB20" s="121">
        <f t="shared" si="2"/>
        <v>3.2680822826808231E-2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1020</v>
      </c>
      <c r="Z21" s="116">
        <v>1177</v>
      </c>
      <c r="AB21" s="121">
        <f t="shared" si="2"/>
        <v>9.7627737226277378E-2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662</v>
      </c>
      <c r="Z22" s="116">
        <v>627</v>
      </c>
      <c r="AB22" s="121">
        <f t="shared" si="2"/>
        <v>5.2007299270072992E-2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519</v>
      </c>
      <c r="Z23" s="116">
        <v>529</v>
      </c>
      <c r="AB23" s="121">
        <f t="shared" si="2"/>
        <v>4.3878566688785668E-2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61</v>
      </c>
      <c r="Z24" s="116">
        <v>57</v>
      </c>
      <c r="AB24" s="121">
        <f t="shared" si="2"/>
        <v>4.7279362972793629E-3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191</v>
      </c>
      <c r="Z25" s="116">
        <v>223</v>
      </c>
      <c r="AB25" s="121">
        <f t="shared" si="2"/>
        <v>1.8497013934970139E-2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156</v>
      </c>
      <c r="Z26" s="116">
        <v>152</v>
      </c>
      <c r="AB26" s="121">
        <f t="shared" si="2"/>
        <v>1.2607830126078301E-2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525</v>
      </c>
      <c r="Z27" s="116">
        <v>533</v>
      </c>
      <c r="AB27" s="121">
        <f t="shared" si="2"/>
        <v>4.4210351692103515E-2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860</v>
      </c>
      <c r="Z28" s="116">
        <v>894</v>
      </c>
      <c r="AB28" s="121">
        <f t="shared" si="2"/>
        <v>7.415394824153948E-2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773</v>
      </c>
      <c r="Z29" s="116">
        <v>694</v>
      </c>
      <c r="AB29" s="121">
        <f t="shared" si="2"/>
        <v>5.7564698075646979E-2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856</v>
      </c>
      <c r="Z30" s="116">
        <v>948</v>
      </c>
      <c r="AB30" s="121">
        <f t="shared" si="2"/>
        <v>7.8633045786330458E-2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1198</v>
      </c>
      <c r="Z31" s="116">
        <v>1291</v>
      </c>
      <c r="AB31" s="121">
        <f t="shared" si="2"/>
        <v>0.1070836098208361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176</v>
      </c>
      <c r="Z32" s="116">
        <v>195</v>
      </c>
      <c r="AB32" s="121">
        <f t="shared" si="2"/>
        <v>1.6174518911745189E-2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393</v>
      </c>
      <c r="Z33" s="116">
        <v>421</v>
      </c>
      <c r="AB33" s="121">
        <f t="shared" si="2"/>
        <v>3.4920371599203713E-2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11623</v>
      </c>
      <c r="Z34" s="124">
        <v>12056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7438</v>
      </c>
      <c r="AB37" s="136">
        <f>Z37/Z40*100</f>
        <v>84.782856491508042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1335</v>
      </c>
      <c r="AB38" s="136">
        <f>Z38/Z40*100</f>
        <v>15.217143508491965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8773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9</v>
      </c>
      <c r="X44" s="116">
        <v>13</v>
      </c>
      <c r="Y44" s="116">
        <v>4</v>
      </c>
      <c r="Z44" s="116">
        <v>16</v>
      </c>
    </row>
    <row r="45" spans="19:32" x14ac:dyDescent="0.25">
      <c r="S45" s="119" t="s">
        <v>38</v>
      </c>
      <c r="T45" s="119"/>
      <c r="U45" s="116"/>
      <c r="V45" s="116">
        <v>104</v>
      </c>
      <c r="W45" s="116">
        <v>121</v>
      </c>
      <c r="X45" s="116">
        <v>149</v>
      </c>
      <c r="Y45" s="116">
        <v>154</v>
      </c>
      <c r="Z45" s="116">
        <v>130</v>
      </c>
    </row>
    <row r="46" spans="19:32" x14ac:dyDescent="0.25">
      <c r="S46" s="119" t="s">
        <v>39</v>
      </c>
      <c r="T46" s="119"/>
      <c r="U46" s="116"/>
      <c r="V46" s="116">
        <v>375</v>
      </c>
      <c r="W46" s="116">
        <v>392</v>
      </c>
      <c r="X46" s="116">
        <v>389</v>
      </c>
      <c r="Y46" s="116">
        <v>424</v>
      </c>
      <c r="Z46" s="116">
        <v>451</v>
      </c>
    </row>
    <row r="47" spans="19:32" x14ac:dyDescent="0.25">
      <c r="S47" s="119" t="s">
        <v>40</v>
      </c>
      <c r="T47" s="119"/>
      <c r="U47" s="116"/>
      <c r="V47" s="116">
        <v>419</v>
      </c>
      <c r="W47" s="116">
        <v>471</v>
      </c>
      <c r="X47" s="116">
        <v>527</v>
      </c>
      <c r="Y47" s="116">
        <v>543</v>
      </c>
      <c r="Z47" s="116">
        <v>522</v>
      </c>
    </row>
    <row r="48" spans="19:32" x14ac:dyDescent="0.25">
      <c r="S48" s="119" t="s">
        <v>41</v>
      </c>
      <c r="T48" s="119"/>
      <c r="U48" s="116"/>
      <c r="V48" s="116">
        <v>427</v>
      </c>
      <c r="W48" s="116">
        <v>471</v>
      </c>
      <c r="X48" s="116">
        <v>504</v>
      </c>
      <c r="Y48" s="116">
        <v>469</v>
      </c>
      <c r="Z48" s="116">
        <v>569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472</v>
      </c>
      <c r="W49" s="116">
        <v>491</v>
      </c>
      <c r="X49" s="116">
        <v>464</v>
      </c>
      <c r="Y49" s="116">
        <v>474</v>
      </c>
      <c r="Z49" s="116">
        <v>514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Light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502</v>
      </c>
      <c r="W50" s="116">
        <v>499</v>
      </c>
      <c r="X50" s="116">
        <v>526</v>
      </c>
      <c r="Y50" s="116">
        <v>518</v>
      </c>
      <c r="Z50" s="116">
        <v>517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555</v>
      </c>
      <c r="W51" s="116">
        <v>604</v>
      </c>
      <c r="X51" s="116">
        <v>590</v>
      </c>
      <c r="Y51" s="116">
        <v>550</v>
      </c>
      <c r="Z51" s="116">
        <v>522</v>
      </c>
    </row>
    <row r="52" spans="1:26" ht="15" customHeight="1" x14ac:dyDescent="0.25">
      <c r="S52" s="119" t="s">
        <v>45</v>
      </c>
      <c r="T52" s="119"/>
      <c r="U52" s="116"/>
      <c r="V52" s="116">
        <v>633</v>
      </c>
      <c r="W52" s="116">
        <v>627</v>
      </c>
      <c r="X52" s="116">
        <v>688</v>
      </c>
      <c r="Y52" s="116">
        <v>685</v>
      </c>
      <c r="Z52" s="116">
        <v>689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591</v>
      </c>
      <c r="W53" s="116">
        <v>646</v>
      </c>
      <c r="X53" s="116">
        <v>627</v>
      </c>
      <c r="Y53" s="116">
        <v>545</v>
      </c>
      <c r="Z53" s="116">
        <v>583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566</v>
      </c>
      <c r="W54" s="116">
        <v>595</v>
      </c>
      <c r="X54" s="116">
        <v>632</v>
      </c>
      <c r="Y54" s="116">
        <v>625</v>
      </c>
      <c r="Z54" s="116">
        <v>647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388</v>
      </c>
      <c r="W55" s="116">
        <v>423</v>
      </c>
      <c r="X55" s="116">
        <v>487</v>
      </c>
      <c r="Y55" s="116">
        <v>492</v>
      </c>
      <c r="Z55" s="116">
        <v>510</v>
      </c>
    </row>
    <row r="56" spans="1:26" ht="15" customHeight="1" x14ac:dyDescent="0.25">
      <c r="S56" s="119" t="s">
        <v>49</v>
      </c>
      <c r="T56" s="119"/>
      <c r="U56" s="116"/>
      <c r="V56" s="116">
        <v>164</v>
      </c>
      <c r="W56" s="116">
        <v>201</v>
      </c>
      <c r="X56" s="116">
        <v>235</v>
      </c>
      <c r="Y56" s="116">
        <v>237</v>
      </c>
      <c r="Z56" s="116">
        <v>265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70</v>
      </c>
      <c r="W57" s="116">
        <v>80</v>
      </c>
      <c r="X57" s="116">
        <v>109</v>
      </c>
      <c r="Y57" s="116">
        <v>97</v>
      </c>
      <c r="Z57" s="116">
        <v>116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19</v>
      </c>
      <c r="W58" s="116">
        <v>24</v>
      </c>
      <c r="X58" s="116">
        <v>33</v>
      </c>
      <c r="Y58" s="116">
        <v>39</v>
      </c>
      <c r="Z58" s="116">
        <v>45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18</v>
      </c>
      <c r="W59" s="116">
        <v>16</v>
      </c>
      <c r="X59" s="116">
        <v>17</v>
      </c>
      <c r="Y59" s="116">
        <v>13</v>
      </c>
      <c r="Z59" s="116">
        <v>14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3</v>
      </c>
      <c r="X60" s="116">
        <v>5</v>
      </c>
      <c r="Y60" s="116">
        <v>6</v>
      </c>
      <c r="Z60" s="116">
        <v>13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5303</v>
      </c>
      <c r="W61" s="116">
        <v>5673</v>
      </c>
      <c r="X61" s="116">
        <v>6052</v>
      </c>
      <c r="Y61" s="116">
        <v>5888</v>
      </c>
      <c r="Z61" s="116">
        <v>6117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14</v>
      </c>
      <c r="W63" s="116">
        <v>12</v>
      </c>
      <c r="X63" s="116">
        <v>6</v>
      </c>
      <c r="Y63" s="116">
        <v>9</v>
      </c>
      <c r="Z63" s="116">
        <v>13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133</v>
      </c>
      <c r="W64" s="116">
        <v>145</v>
      </c>
      <c r="X64" s="116">
        <v>160</v>
      </c>
      <c r="Y64" s="116">
        <v>186</v>
      </c>
      <c r="Z64" s="116">
        <v>173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Light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369</v>
      </c>
      <c r="W65" s="116">
        <v>407</v>
      </c>
      <c r="X65" s="116">
        <v>449</v>
      </c>
      <c r="Y65" s="116">
        <v>521</v>
      </c>
      <c r="Z65" s="116">
        <v>489</v>
      </c>
    </row>
    <row r="66" spans="1:26" x14ac:dyDescent="0.25">
      <c r="S66" s="119" t="s">
        <v>40</v>
      </c>
      <c r="T66" s="119"/>
      <c r="U66" s="116"/>
      <c r="V66" s="116">
        <v>429</v>
      </c>
      <c r="W66" s="116">
        <v>420</v>
      </c>
      <c r="X66" s="116">
        <v>471</v>
      </c>
      <c r="Y66" s="116">
        <v>527</v>
      </c>
      <c r="Z66" s="116">
        <v>588</v>
      </c>
    </row>
    <row r="67" spans="1:26" x14ac:dyDescent="0.25">
      <c r="S67" s="119" t="s">
        <v>41</v>
      </c>
      <c r="T67" s="119"/>
      <c r="U67" s="116"/>
      <c r="V67" s="116">
        <v>393</v>
      </c>
      <c r="W67" s="116">
        <v>427</v>
      </c>
      <c r="X67" s="116">
        <v>422</v>
      </c>
      <c r="Y67" s="116">
        <v>427</v>
      </c>
      <c r="Z67" s="116">
        <v>481</v>
      </c>
    </row>
    <row r="68" spans="1:26" x14ac:dyDescent="0.25">
      <c r="S68" s="119" t="s">
        <v>42</v>
      </c>
      <c r="T68" s="119"/>
      <c r="U68" s="116"/>
      <c r="V68" s="116">
        <v>457</v>
      </c>
      <c r="W68" s="116">
        <v>481</v>
      </c>
      <c r="X68" s="116">
        <v>438</v>
      </c>
      <c r="Y68" s="116">
        <v>464</v>
      </c>
      <c r="Z68" s="116">
        <v>489</v>
      </c>
    </row>
    <row r="69" spans="1:26" x14ac:dyDescent="0.25">
      <c r="S69" s="119" t="s">
        <v>43</v>
      </c>
      <c r="T69" s="119"/>
      <c r="U69" s="116"/>
      <c r="V69" s="116">
        <v>459</v>
      </c>
      <c r="W69" s="116">
        <v>493</v>
      </c>
      <c r="X69" s="116">
        <v>560</v>
      </c>
      <c r="Y69" s="116">
        <v>550</v>
      </c>
      <c r="Z69" s="116">
        <v>540</v>
      </c>
    </row>
    <row r="70" spans="1:26" x14ac:dyDescent="0.25">
      <c r="S70" s="119" t="s">
        <v>44</v>
      </c>
      <c r="T70" s="119"/>
      <c r="U70" s="116"/>
      <c r="V70" s="116">
        <v>615</v>
      </c>
      <c r="W70" s="116">
        <v>584</v>
      </c>
      <c r="X70" s="116">
        <v>595</v>
      </c>
      <c r="Y70" s="116">
        <v>585</v>
      </c>
      <c r="Z70" s="116">
        <v>562</v>
      </c>
    </row>
    <row r="71" spans="1:26" x14ac:dyDescent="0.25">
      <c r="S71" s="119" t="s">
        <v>45</v>
      </c>
      <c r="T71" s="119"/>
      <c r="U71" s="116"/>
      <c r="V71" s="116">
        <v>571</v>
      </c>
      <c r="W71" s="116">
        <v>596</v>
      </c>
      <c r="X71" s="116">
        <v>688</v>
      </c>
      <c r="Y71" s="116">
        <v>670</v>
      </c>
      <c r="Z71" s="116">
        <v>724</v>
      </c>
    </row>
    <row r="72" spans="1:26" x14ac:dyDescent="0.25">
      <c r="S72" s="119" t="s">
        <v>46</v>
      </c>
      <c r="T72" s="119"/>
      <c r="U72" s="116"/>
      <c r="V72" s="116">
        <v>577</v>
      </c>
      <c r="W72" s="116">
        <v>606</v>
      </c>
      <c r="X72" s="116">
        <v>652</v>
      </c>
      <c r="Y72" s="116">
        <v>642</v>
      </c>
      <c r="Z72" s="116">
        <v>617</v>
      </c>
    </row>
    <row r="73" spans="1:26" x14ac:dyDescent="0.25">
      <c r="S73" s="119" t="s">
        <v>47</v>
      </c>
      <c r="T73" s="119"/>
      <c r="U73" s="116"/>
      <c r="V73" s="116">
        <v>462</v>
      </c>
      <c r="W73" s="116">
        <v>537</v>
      </c>
      <c r="X73" s="116">
        <v>580</v>
      </c>
      <c r="Y73" s="116">
        <v>529</v>
      </c>
      <c r="Z73" s="116">
        <v>593</v>
      </c>
    </row>
    <row r="74" spans="1:26" x14ac:dyDescent="0.25">
      <c r="S74" s="119" t="s">
        <v>48</v>
      </c>
      <c r="T74" s="119"/>
      <c r="U74" s="116"/>
      <c r="V74" s="116">
        <v>237</v>
      </c>
      <c r="W74" s="116">
        <v>312</v>
      </c>
      <c r="X74" s="116">
        <v>368</v>
      </c>
      <c r="Y74" s="116">
        <v>387</v>
      </c>
      <c r="Z74" s="116">
        <v>386</v>
      </c>
    </row>
    <row r="75" spans="1:26" x14ac:dyDescent="0.25">
      <c r="S75" s="119" t="s">
        <v>49</v>
      </c>
      <c r="T75" s="119"/>
      <c r="U75" s="116"/>
      <c r="V75" s="116">
        <v>109</v>
      </c>
      <c r="W75" s="116">
        <v>121</v>
      </c>
      <c r="X75" s="116">
        <v>135</v>
      </c>
      <c r="Y75" s="116">
        <v>132</v>
      </c>
      <c r="Z75" s="116">
        <v>159</v>
      </c>
    </row>
    <row r="76" spans="1:26" x14ac:dyDescent="0.25">
      <c r="S76" s="119" t="s">
        <v>50</v>
      </c>
      <c r="T76" s="119"/>
      <c r="U76" s="116"/>
      <c r="V76" s="116">
        <v>52</v>
      </c>
      <c r="W76" s="116">
        <v>59</v>
      </c>
      <c r="X76" s="116">
        <v>71</v>
      </c>
      <c r="Y76" s="116">
        <v>66</v>
      </c>
      <c r="Z76" s="116">
        <v>66</v>
      </c>
    </row>
    <row r="77" spans="1:26" x14ac:dyDescent="0.25">
      <c r="S77" s="119" t="s">
        <v>51</v>
      </c>
      <c r="T77" s="119"/>
      <c r="U77" s="116"/>
      <c r="V77" s="116">
        <v>15</v>
      </c>
      <c r="W77" s="116">
        <v>18</v>
      </c>
      <c r="X77" s="116">
        <v>22</v>
      </c>
      <c r="Y77" s="116">
        <v>31</v>
      </c>
      <c r="Z77" s="116">
        <v>32</v>
      </c>
    </row>
    <row r="78" spans="1:26" x14ac:dyDescent="0.25">
      <c r="S78" s="119" t="s">
        <v>52</v>
      </c>
      <c r="T78" s="119"/>
      <c r="U78" s="116"/>
      <c r="V78" s="116">
        <v>8</v>
      </c>
      <c r="W78" s="116">
        <v>10</v>
      </c>
      <c r="X78" s="116">
        <v>14</v>
      </c>
      <c r="Y78" s="116">
        <v>8</v>
      </c>
      <c r="Z78" s="116">
        <v>11</v>
      </c>
    </row>
    <row r="79" spans="1:26" x14ac:dyDescent="0.25">
      <c r="S79" s="119" t="s">
        <v>53</v>
      </c>
      <c r="T79" s="119"/>
      <c r="U79" s="116"/>
      <c r="V79" s="116">
        <v>5</v>
      </c>
      <c r="W79" s="116">
        <v>8</v>
      </c>
      <c r="X79" s="116">
        <v>12</v>
      </c>
      <c r="Y79" s="116">
        <v>8</v>
      </c>
      <c r="Z79" s="116">
        <v>8</v>
      </c>
    </row>
    <row r="80" spans="1:26" x14ac:dyDescent="0.25">
      <c r="S80" s="122" t="s">
        <v>54</v>
      </c>
      <c r="T80" s="122"/>
      <c r="U80" s="116"/>
      <c r="V80" s="116">
        <v>4911</v>
      </c>
      <c r="W80" s="116">
        <v>5236</v>
      </c>
      <c r="X80" s="116">
        <v>5658</v>
      </c>
      <c r="Y80" s="116">
        <v>5738</v>
      </c>
      <c r="Z80" s="116">
        <v>5940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Light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471</v>
      </c>
      <c r="W83" s="116">
        <v>508</v>
      </c>
      <c r="X83" s="116">
        <v>516</v>
      </c>
      <c r="Y83" s="116">
        <v>524</v>
      </c>
      <c r="Z83" s="116">
        <v>531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343</v>
      </c>
      <c r="W84" s="116">
        <v>360</v>
      </c>
      <c r="X84" s="116">
        <v>383</v>
      </c>
      <c r="Y84" s="116">
        <v>359</v>
      </c>
      <c r="Z84" s="116">
        <v>372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740</v>
      </c>
      <c r="W85" s="116">
        <v>806</v>
      </c>
      <c r="X85" s="116">
        <v>839</v>
      </c>
      <c r="Y85" s="116">
        <v>891</v>
      </c>
      <c r="Z85" s="116">
        <v>946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12,058</v>
      </c>
      <c r="D86" s="98">
        <f t="shared" ref="D86:D91" si="4">AD4</f>
        <v>3.7158093927404101E-2</v>
      </c>
      <c r="E86" s="99">
        <f t="shared" ref="E86:E91" si="5">AD4</f>
        <v>3.7158093927404101E-2</v>
      </c>
      <c r="F86" s="98">
        <f t="shared" ref="F86:F91" si="6">AF4</f>
        <v>0.1805365185040142</v>
      </c>
      <c r="G86" s="99">
        <f t="shared" ref="G86:G91" si="7">AF4</f>
        <v>0.1805365185040142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201</v>
      </c>
      <c r="W86" s="116">
        <v>216</v>
      </c>
      <c r="X86" s="116">
        <v>236</v>
      </c>
      <c r="Y86" s="116">
        <v>236</v>
      </c>
      <c r="Z86" s="116">
        <v>242</v>
      </c>
    </row>
    <row r="87" spans="1:30" ht="15" customHeight="1" x14ac:dyDescent="0.25">
      <c r="A87" s="100" t="s">
        <v>4</v>
      </c>
      <c r="B87" s="51"/>
      <c r="C87" s="101" t="str">
        <f t="shared" si="3"/>
        <v>6,116</v>
      </c>
      <c r="D87" s="98">
        <f t="shared" si="4"/>
        <v>3.9428959891230519E-2</v>
      </c>
      <c r="E87" s="99">
        <f t="shared" si="5"/>
        <v>3.9428959891230519E-2</v>
      </c>
      <c r="F87" s="98">
        <f t="shared" si="6"/>
        <v>0.15330944748255715</v>
      </c>
      <c r="G87" s="99">
        <f t="shared" si="7"/>
        <v>0.15330944748255715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164</v>
      </c>
      <c r="W87" s="116">
        <v>157</v>
      </c>
      <c r="X87" s="116">
        <v>165</v>
      </c>
      <c r="Y87" s="116">
        <v>157</v>
      </c>
      <c r="Z87" s="116">
        <v>158</v>
      </c>
    </row>
    <row r="88" spans="1:30" ht="15" customHeight="1" x14ac:dyDescent="0.25">
      <c r="A88" s="100" t="s">
        <v>5</v>
      </c>
      <c r="B88" s="51"/>
      <c r="C88" s="101" t="str">
        <f t="shared" si="3"/>
        <v>5,941</v>
      </c>
      <c r="D88" s="98">
        <f t="shared" si="4"/>
        <v>3.5378180550714511E-2</v>
      </c>
      <c r="E88" s="99">
        <f t="shared" si="5"/>
        <v>3.5378180550714511E-2</v>
      </c>
      <c r="F88" s="98">
        <f t="shared" si="6"/>
        <v>0.20948697068403899</v>
      </c>
      <c r="G88" s="99">
        <f t="shared" si="7"/>
        <v>0.20948697068403899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153</v>
      </c>
      <c r="W88" s="116">
        <v>173</v>
      </c>
      <c r="X88" s="116">
        <v>180</v>
      </c>
      <c r="Y88" s="116">
        <v>178</v>
      </c>
      <c r="Z88" s="116">
        <v>187</v>
      </c>
    </row>
    <row r="89" spans="1:30" ht="15" customHeight="1" x14ac:dyDescent="0.25">
      <c r="A89" s="51" t="s">
        <v>6</v>
      </c>
      <c r="B89" s="51"/>
      <c r="C89" s="101" t="str">
        <f t="shared" si="3"/>
        <v>8,771</v>
      </c>
      <c r="D89" s="98">
        <f t="shared" si="4"/>
        <v>5.0922597651569701E-2</v>
      </c>
      <c r="E89" s="99">
        <f t="shared" si="5"/>
        <v>5.0922597651569701E-2</v>
      </c>
      <c r="F89" s="98">
        <f t="shared" si="6"/>
        <v>0.16357123905545246</v>
      </c>
      <c r="G89" s="99">
        <f t="shared" si="7"/>
        <v>0.16357123905545246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451</v>
      </c>
      <c r="W89" s="116">
        <v>481</v>
      </c>
      <c r="X89" s="116">
        <v>526</v>
      </c>
      <c r="Y89" s="116">
        <v>535</v>
      </c>
      <c r="Z89" s="116">
        <v>539</v>
      </c>
    </row>
    <row r="90" spans="1:30" ht="15" customHeight="1" x14ac:dyDescent="0.25">
      <c r="A90" s="51" t="s">
        <v>100</v>
      </c>
      <c r="B90" s="51"/>
      <c r="C90" s="101" t="str">
        <f t="shared" si="3"/>
        <v>$45,608</v>
      </c>
      <c r="D90" s="98">
        <f t="shared" si="4"/>
        <v>7.979534554777068E-3</v>
      </c>
      <c r="E90" s="99">
        <f t="shared" si="5"/>
        <v>7.979534554777068E-3</v>
      </c>
      <c r="F90" s="98">
        <f t="shared" si="6"/>
        <v>4.2029084844123155E-2</v>
      </c>
      <c r="G90" s="99">
        <f t="shared" si="7"/>
        <v>4.2029084844123155E-2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619</v>
      </c>
      <c r="W90" s="116">
        <v>662</v>
      </c>
      <c r="X90" s="116">
        <v>732</v>
      </c>
      <c r="Y90" s="116">
        <v>704</v>
      </c>
      <c r="Z90" s="116">
        <v>724</v>
      </c>
    </row>
    <row r="91" spans="1:30" ht="15" customHeight="1" x14ac:dyDescent="0.25">
      <c r="A91" s="51" t="s">
        <v>7</v>
      </c>
      <c r="B91" s="51"/>
      <c r="C91" s="101" t="str">
        <f t="shared" si="3"/>
        <v>$486.2 mil</v>
      </c>
      <c r="D91" s="98">
        <f t="shared" si="4"/>
        <v>5.77058556883423E-2</v>
      </c>
      <c r="E91" s="99">
        <f t="shared" si="5"/>
        <v>5.77058556883423E-2</v>
      </c>
      <c r="F91" s="98">
        <f t="shared" si="6"/>
        <v>0.22629796868621765</v>
      </c>
      <c r="G91" s="99">
        <f t="shared" si="7"/>
        <v>0.22629796868621765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3978</v>
      </c>
      <c r="W91" s="116">
        <v>4191</v>
      </c>
      <c r="X91" s="116">
        <v>4500</v>
      </c>
      <c r="Y91" s="116">
        <v>4315</v>
      </c>
      <c r="Z91" s="116">
        <v>4572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267</v>
      </c>
      <c r="W93" s="116">
        <v>296</v>
      </c>
      <c r="X93" s="116">
        <v>328</v>
      </c>
      <c r="Y93" s="116">
        <v>330</v>
      </c>
      <c r="Z93" s="116">
        <v>348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550</v>
      </c>
      <c r="W94" s="116">
        <v>609</v>
      </c>
      <c r="X94" s="116">
        <v>661</v>
      </c>
      <c r="Y94" s="116">
        <v>660</v>
      </c>
      <c r="Z94" s="116">
        <v>689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151</v>
      </c>
      <c r="W95" s="116">
        <v>161</v>
      </c>
      <c r="X95" s="116">
        <v>170</v>
      </c>
      <c r="Y95" s="116">
        <v>180</v>
      </c>
      <c r="Z95" s="116">
        <v>191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609</v>
      </c>
      <c r="W96" s="116">
        <v>642</v>
      </c>
      <c r="X96" s="116">
        <v>699</v>
      </c>
      <c r="Y96" s="116">
        <v>733</v>
      </c>
      <c r="Z96" s="116">
        <v>728</v>
      </c>
    </row>
    <row r="97" spans="1:32" ht="15" customHeight="1" x14ac:dyDescent="0.25">
      <c r="S97" s="119" t="s">
        <v>191</v>
      </c>
      <c r="T97" s="119"/>
      <c r="U97" s="116"/>
      <c r="V97" s="116">
        <v>630</v>
      </c>
      <c r="W97" s="116">
        <v>682</v>
      </c>
      <c r="X97" s="116">
        <v>687</v>
      </c>
      <c r="Y97" s="116">
        <v>679</v>
      </c>
      <c r="Z97" s="116">
        <v>685</v>
      </c>
    </row>
    <row r="98" spans="1:32" ht="15" customHeight="1" x14ac:dyDescent="0.25">
      <c r="S98" s="119" t="s">
        <v>192</v>
      </c>
      <c r="T98" s="119"/>
      <c r="U98" s="116"/>
      <c r="V98" s="116">
        <v>373</v>
      </c>
      <c r="W98" s="116">
        <v>386</v>
      </c>
      <c r="X98" s="116">
        <v>429</v>
      </c>
      <c r="Y98" s="116">
        <v>429</v>
      </c>
      <c r="Z98" s="116">
        <v>470</v>
      </c>
    </row>
    <row r="99" spans="1:32" ht="15" customHeight="1" x14ac:dyDescent="0.25">
      <c r="S99" s="119" t="s">
        <v>193</v>
      </c>
      <c r="T99" s="119"/>
      <c r="U99" s="116"/>
      <c r="V99" s="116">
        <v>36</v>
      </c>
      <c r="W99" s="116">
        <v>34</v>
      </c>
      <c r="X99" s="116">
        <v>40</v>
      </c>
      <c r="Y99" s="116">
        <v>47</v>
      </c>
      <c r="Z99" s="116">
        <v>44</v>
      </c>
    </row>
    <row r="100" spans="1:32" ht="15" customHeight="1" x14ac:dyDescent="0.25">
      <c r="S100" s="119" t="s">
        <v>59</v>
      </c>
      <c r="T100" s="119"/>
      <c r="U100" s="116"/>
      <c r="V100" s="116">
        <v>302</v>
      </c>
      <c r="W100" s="116">
        <v>341</v>
      </c>
      <c r="X100" s="116">
        <v>371</v>
      </c>
      <c r="Y100" s="116">
        <v>381</v>
      </c>
      <c r="Z100" s="116">
        <v>383</v>
      </c>
    </row>
    <row r="101" spans="1:32" x14ac:dyDescent="0.25">
      <c r="A101" s="20"/>
      <c r="S101" s="122" t="s">
        <v>54</v>
      </c>
      <c r="T101" s="122"/>
      <c r="U101" s="116"/>
      <c r="V101" s="116">
        <v>3557</v>
      </c>
      <c r="W101" s="116">
        <v>3765</v>
      </c>
      <c r="X101" s="116">
        <v>4051</v>
      </c>
      <c r="Y101" s="116">
        <v>4031</v>
      </c>
      <c r="Z101" s="116">
        <v>4202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7328</v>
      </c>
      <c r="W104" s="116">
        <v>7953</v>
      </c>
      <c r="X104" s="116">
        <v>8380</v>
      </c>
      <c r="Y104" s="116">
        <v>8459</v>
      </c>
      <c r="Z104" s="116">
        <v>8891</v>
      </c>
      <c r="AB104" s="113" t="str">
        <f>TEXT(Z104,"###,###")</f>
        <v>8,891</v>
      </c>
      <c r="AD104" s="134">
        <f>Z104/($Z$4)*100</f>
        <v>73.735279482501255</v>
      </c>
      <c r="AF104" s="113"/>
    </row>
    <row r="105" spans="1:32" x14ac:dyDescent="0.25">
      <c r="S105" s="119" t="s">
        <v>18</v>
      </c>
      <c r="T105" s="119"/>
      <c r="U105" s="116"/>
      <c r="V105" s="116">
        <v>1647</v>
      </c>
      <c r="W105" s="116">
        <v>1766</v>
      </c>
      <c r="X105" s="116">
        <v>1855</v>
      </c>
      <c r="Y105" s="116">
        <v>1861</v>
      </c>
      <c r="Z105" s="116">
        <v>1845</v>
      </c>
      <c r="AB105" s="113" t="str">
        <f>TEXT(Z105,"###,###")</f>
        <v>1,845</v>
      </c>
      <c r="AD105" s="134">
        <f>Z105/($Z$4)*100</f>
        <v>15.30104494941118</v>
      </c>
      <c r="AF105" s="113"/>
    </row>
    <row r="106" spans="1:32" x14ac:dyDescent="0.25">
      <c r="S106" s="122" t="s">
        <v>54</v>
      </c>
      <c r="T106" s="122"/>
      <c r="U106" s="124"/>
      <c r="V106" s="124">
        <v>8975</v>
      </c>
      <c r="W106" s="124">
        <v>9719</v>
      </c>
      <c r="X106" s="124">
        <v>10235</v>
      </c>
      <c r="Y106" s="124">
        <v>10320</v>
      </c>
      <c r="Z106" s="124">
        <v>10736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1409</v>
      </c>
      <c r="W108" s="116">
        <v>1572</v>
      </c>
      <c r="X108" s="116">
        <v>1833</v>
      </c>
      <c r="Y108" s="116">
        <v>1510</v>
      </c>
      <c r="Z108" s="116">
        <v>1691</v>
      </c>
      <c r="AB108" s="113" t="str">
        <f>TEXT(Z108,"###,###")</f>
        <v>1,691</v>
      </c>
      <c r="AD108" s="134">
        <f>Z108/($Z$4)*100</f>
        <v>14.023884557969811</v>
      </c>
      <c r="AF108" s="113"/>
    </row>
    <row r="109" spans="1:32" x14ac:dyDescent="0.25">
      <c r="S109" s="119" t="s">
        <v>21</v>
      </c>
      <c r="T109" s="119"/>
      <c r="U109" s="116"/>
      <c r="V109" s="116">
        <v>1462</v>
      </c>
      <c r="W109" s="116">
        <v>1708</v>
      </c>
      <c r="X109" s="116">
        <v>1744</v>
      </c>
      <c r="Y109" s="116">
        <v>1711</v>
      </c>
      <c r="Z109" s="116">
        <v>1810</v>
      </c>
      <c r="AB109" s="113" t="str">
        <f>TEXT(Z109,"###,###")</f>
        <v>1,810</v>
      </c>
      <c r="AD109" s="134">
        <f>Z109/($Z$4)*100</f>
        <v>15.010781224083598</v>
      </c>
      <c r="AF109" s="113"/>
    </row>
    <row r="110" spans="1:32" x14ac:dyDescent="0.25">
      <c r="S110" s="119" t="s">
        <v>22</v>
      </c>
      <c r="T110" s="119"/>
      <c r="U110" s="116"/>
      <c r="V110" s="116">
        <v>2156</v>
      </c>
      <c r="W110" s="116">
        <v>2271</v>
      </c>
      <c r="X110" s="116">
        <v>2413</v>
      </c>
      <c r="Y110" s="116">
        <v>2638</v>
      </c>
      <c r="Z110" s="116">
        <v>2598</v>
      </c>
      <c r="AB110" s="113" t="str">
        <f>TEXT(Z110,"###,###")</f>
        <v>2,598</v>
      </c>
      <c r="AD110" s="134">
        <f>Z110/($Z$4)*100</f>
        <v>21.545861668601759</v>
      </c>
      <c r="AF110" s="113"/>
    </row>
    <row r="111" spans="1:32" x14ac:dyDescent="0.25">
      <c r="S111" s="119" t="s">
        <v>23</v>
      </c>
      <c r="T111" s="119"/>
      <c r="U111" s="116"/>
      <c r="V111" s="116">
        <v>3943</v>
      </c>
      <c r="W111" s="116">
        <v>4168</v>
      </c>
      <c r="X111" s="116">
        <v>4239</v>
      </c>
      <c r="Y111" s="116">
        <v>4460</v>
      </c>
      <c r="Z111" s="116">
        <v>4593</v>
      </c>
      <c r="AB111" s="113" t="str">
        <f>TEXT(Z111,"###,###")</f>
        <v>4,593</v>
      </c>
      <c r="AD111" s="134">
        <f>Z111/($Z$4)*100</f>
        <v>38.090894012274006</v>
      </c>
      <c r="AF111" s="113"/>
    </row>
    <row r="112" spans="1:32" x14ac:dyDescent="0.25">
      <c r="S112" s="122" t="s">
        <v>54</v>
      </c>
      <c r="T112" s="122"/>
      <c r="U112" s="116"/>
      <c r="V112" s="116">
        <v>10214</v>
      </c>
      <c r="W112" s="116">
        <v>10909</v>
      </c>
      <c r="X112" s="116">
        <v>11712</v>
      </c>
      <c r="Y112" s="116">
        <v>11628</v>
      </c>
      <c r="Z112" s="116">
        <v>12058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40.17</v>
      </c>
      <c r="W118" s="135">
        <v>42.39</v>
      </c>
      <c r="X118" s="135">
        <v>42.75</v>
      </c>
      <c r="Y118" s="135">
        <v>42.54</v>
      </c>
      <c r="Z118" s="135">
        <v>42.76</v>
      </c>
      <c r="AB118" s="113" t="str">
        <f>TEXT(Z118,"##.0")</f>
        <v>42.8</v>
      </c>
    </row>
    <row r="120" spans="19:32" x14ac:dyDescent="0.25">
      <c r="S120" s="105" t="s">
        <v>102</v>
      </c>
      <c r="T120" s="116"/>
      <c r="U120" s="116"/>
      <c r="V120" s="116">
        <v>6108</v>
      </c>
      <c r="W120" s="116">
        <v>6413</v>
      </c>
      <c r="X120" s="116">
        <v>6859</v>
      </c>
      <c r="Y120" s="116">
        <v>6848</v>
      </c>
      <c r="Z120" s="116">
        <v>7130</v>
      </c>
      <c r="AB120" s="113" t="str">
        <f>TEXT(Z120,"###,###")</f>
        <v>7,130</v>
      </c>
    </row>
    <row r="121" spans="19:32" x14ac:dyDescent="0.25">
      <c r="S121" s="105" t="s">
        <v>103</v>
      </c>
      <c r="T121" s="116"/>
      <c r="U121" s="116"/>
      <c r="V121" s="116">
        <v>785</v>
      </c>
      <c r="W121" s="116">
        <v>822</v>
      </c>
      <c r="X121" s="116">
        <v>941</v>
      </c>
      <c r="Y121" s="116">
        <v>791</v>
      </c>
      <c r="Z121" s="116">
        <v>916</v>
      </c>
      <c r="AB121" s="113" t="str">
        <f>TEXT(Z121,"###,###")</f>
        <v>916</v>
      </c>
    </row>
    <row r="122" spans="19:32" x14ac:dyDescent="0.25">
      <c r="S122" s="105" t="s">
        <v>104</v>
      </c>
      <c r="T122" s="116"/>
      <c r="U122" s="116"/>
      <c r="V122" s="116">
        <v>650</v>
      </c>
      <c r="W122" s="116">
        <v>721</v>
      </c>
      <c r="X122" s="116">
        <v>753</v>
      </c>
      <c r="Y122" s="116">
        <v>711</v>
      </c>
      <c r="Z122" s="116">
        <v>725</v>
      </c>
      <c r="AB122" s="113" t="str">
        <f>TEXT(Z122,"###,###")</f>
        <v>725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6758</v>
      </c>
      <c r="W124" s="116">
        <v>7134</v>
      </c>
      <c r="X124" s="116">
        <v>7612</v>
      </c>
      <c r="Y124" s="116">
        <v>7559</v>
      </c>
      <c r="Z124" s="116">
        <v>7855</v>
      </c>
      <c r="AB124" s="113" t="str">
        <f>TEXT(Z124,"###,###")</f>
        <v>7,855</v>
      </c>
      <c r="AD124" s="131">
        <f>Z124/$Z$7*100</f>
        <v>89.55649298825675</v>
      </c>
    </row>
    <row r="125" spans="19:32" x14ac:dyDescent="0.25">
      <c r="S125" s="105" t="s">
        <v>106</v>
      </c>
      <c r="T125" s="116"/>
      <c r="U125" s="116"/>
      <c r="V125" s="116">
        <v>1435</v>
      </c>
      <c r="W125" s="116">
        <v>1543</v>
      </c>
      <c r="X125" s="116">
        <v>1694</v>
      </c>
      <c r="Y125" s="116">
        <v>1502</v>
      </c>
      <c r="Z125" s="116">
        <v>1641</v>
      </c>
      <c r="AB125" s="113" t="str">
        <f>TEXT(Z125,"###,###")</f>
        <v>1,641</v>
      </c>
      <c r="AD125" s="131">
        <f>Z125/$Z$7*100</f>
        <v>18.709383194618628</v>
      </c>
    </row>
    <row r="127" spans="19:32" x14ac:dyDescent="0.25">
      <c r="S127" s="105" t="s">
        <v>107</v>
      </c>
      <c r="T127" s="116"/>
      <c r="U127" s="116"/>
      <c r="V127" s="116">
        <v>3980</v>
      </c>
      <c r="W127" s="116">
        <v>4191</v>
      </c>
      <c r="X127" s="116">
        <v>4499</v>
      </c>
      <c r="Y127" s="116">
        <v>4319</v>
      </c>
      <c r="Z127" s="116">
        <v>4573</v>
      </c>
      <c r="AB127" s="113" t="str">
        <f>TEXT(Z127,"###,###")</f>
        <v>4,573</v>
      </c>
      <c r="AD127" s="131">
        <f>Z127/$Z$7*100</f>
        <v>52.137726599019494</v>
      </c>
    </row>
    <row r="128" spans="19:32" x14ac:dyDescent="0.25">
      <c r="S128" s="105" t="s">
        <v>108</v>
      </c>
      <c r="T128" s="116"/>
      <c r="U128" s="116"/>
      <c r="V128" s="116">
        <v>3559</v>
      </c>
      <c r="W128" s="116">
        <v>3765</v>
      </c>
      <c r="X128" s="116">
        <v>4053</v>
      </c>
      <c r="Y128" s="116">
        <v>4030</v>
      </c>
      <c r="Z128" s="116">
        <v>4202</v>
      </c>
      <c r="AB128" s="113" t="str">
        <f>TEXT(Z128,"###,###")</f>
        <v>4,202</v>
      </c>
      <c r="AD128" s="131">
        <f>Z128/$Z$7*100</f>
        <v>47.907878235092923</v>
      </c>
    </row>
    <row r="130" spans="19:20" x14ac:dyDescent="0.25">
      <c r="S130" s="105" t="s">
        <v>267</v>
      </c>
      <c r="T130" s="131">
        <v>81.290616805381362</v>
      </c>
    </row>
    <row r="131" spans="19:20" x14ac:dyDescent="0.25">
      <c r="S131" s="105" t="s">
        <v>268</v>
      </c>
      <c r="T131" s="131">
        <v>10.443507011743245</v>
      </c>
    </row>
    <row r="132" spans="19:20" x14ac:dyDescent="0.25">
      <c r="S132" s="105" t="s">
        <v>269</v>
      </c>
      <c r="T132" s="131">
        <v>8.2658761828753846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5B581-9C2F-477C-B105-333C97A03C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85AC47-81DB-4948-A3F3-62E2AACA37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5A5B82-01D7-4E29-AF59-8D71AA92AD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81D40F6-A939-4619-9966-988BC2AF1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CA00-A409-4CF0-B99D-9488595F709F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112</v>
      </c>
      <c r="T1" s="103"/>
      <c r="U1" s="103"/>
      <c r="V1" s="103"/>
      <c r="W1" s="103"/>
      <c r="X1" s="103"/>
      <c r="Y1" s="104" t="s">
        <v>201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112</v>
      </c>
      <c r="Y3" s="109" t="s">
        <v>201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 Adelaide Hills,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28811</v>
      </c>
      <c r="W4" s="112">
        <v>30044</v>
      </c>
      <c r="X4" s="112">
        <v>31764</v>
      </c>
      <c r="Y4" s="112">
        <v>31199</v>
      </c>
      <c r="Z4" s="112">
        <v>31903</v>
      </c>
      <c r="AB4" s="113" t="str">
        <f>TEXT(Z4,"###,###")</f>
        <v>31,903</v>
      </c>
      <c r="AD4" s="114">
        <f>Z4/Y4-1</f>
        <v>2.2564825795698518E-2</v>
      </c>
      <c r="AF4" s="114">
        <f>Z4/V4-1</f>
        <v>0.10732012078719944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14380</v>
      </c>
      <c r="W5" s="112">
        <v>15080</v>
      </c>
      <c r="X5" s="112">
        <v>15824</v>
      </c>
      <c r="Y5" s="112">
        <v>15398</v>
      </c>
      <c r="Z5" s="112">
        <v>15755</v>
      </c>
      <c r="AB5" s="113" t="str">
        <f>TEXT(Z5,"###,###")</f>
        <v>15,755</v>
      </c>
      <c r="AD5" s="114">
        <f t="shared" ref="AD5:AD9" si="0">Z5/Y5-1</f>
        <v>2.3184829198597212E-2</v>
      </c>
      <c r="AF5" s="114">
        <f t="shared" ref="AF5:AF9" si="1">Z5/V5-1</f>
        <v>9.5618915159944473E-2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14431</v>
      </c>
      <c r="W6" s="112">
        <v>14964</v>
      </c>
      <c r="X6" s="112">
        <v>15940</v>
      </c>
      <c r="Y6" s="112">
        <v>15800</v>
      </c>
      <c r="Z6" s="112">
        <v>16149</v>
      </c>
      <c r="AB6" s="113" t="str">
        <f>TEXT(Z6,"###,###")</f>
        <v>16,149</v>
      </c>
      <c r="AD6" s="114">
        <f t="shared" si="0"/>
        <v>2.2088607594936693E-2</v>
      </c>
      <c r="AF6" s="114">
        <f t="shared" si="1"/>
        <v>0.11904926893493184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21162</v>
      </c>
      <c r="W7" s="112">
        <v>21778</v>
      </c>
      <c r="X7" s="112">
        <v>23004</v>
      </c>
      <c r="Y7" s="112">
        <v>22554</v>
      </c>
      <c r="Z7" s="112">
        <v>23258</v>
      </c>
      <c r="AB7" s="113" t="str">
        <f>TEXT(Z7,"###,###")</f>
        <v>23,258</v>
      </c>
      <c r="AD7" s="114">
        <f t="shared" si="0"/>
        <v>3.1213975348053591E-2</v>
      </c>
      <c r="AF7" s="114">
        <f t="shared" si="1"/>
        <v>9.9045458841319434E-2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31,903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23,258</v>
      </c>
      <c r="P8" s="69"/>
      <c r="S8" s="111" t="s">
        <v>86</v>
      </c>
      <c r="T8" s="112"/>
      <c r="U8" s="112"/>
      <c r="V8" s="112">
        <v>43757</v>
      </c>
      <c r="W8" s="112">
        <v>44583.45</v>
      </c>
      <c r="X8" s="112">
        <v>45365</v>
      </c>
      <c r="Y8" s="112">
        <v>46969</v>
      </c>
      <c r="Z8" s="112">
        <v>47287.45</v>
      </c>
      <c r="AB8" s="113" t="str">
        <f>TEXT(Z8,"$###,###")</f>
        <v>$47,287</v>
      </c>
      <c r="AD8" s="114">
        <f t="shared" si="0"/>
        <v>6.7800038323149181E-3</v>
      </c>
      <c r="AF8" s="114">
        <f t="shared" si="1"/>
        <v>8.0683090705486959E-2</v>
      </c>
    </row>
    <row r="9" spans="1:32" x14ac:dyDescent="0.25">
      <c r="A9" s="32" t="s">
        <v>15</v>
      </c>
      <c r="B9" s="73"/>
      <c r="C9" s="74"/>
      <c r="D9" s="75">
        <f>AD104</f>
        <v>69.999686549854246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50.890016338464186</v>
      </c>
      <c r="P9" s="76" t="s">
        <v>87</v>
      </c>
      <c r="S9" s="111" t="s">
        <v>7</v>
      </c>
      <c r="T9" s="112"/>
      <c r="U9" s="112"/>
      <c r="V9" s="112">
        <v>1293541768</v>
      </c>
      <c r="W9" s="112">
        <v>1366640427</v>
      </c>
      <c r="X9" s="112">
        <v>1467613066</v>
      </c>
      <c r="Y9" s="112">
        <v>1485186862</v>
      </c>
      <c r="Z9" s="112">
        <v>1570145533</v>
      </c>
      <c r="AB9" s="113" t="str">
        <f>TEXT(Z9/1000000,"$#,###.0")&amp;" mil"</f>
        <v>$1,570.1 mil</v>
      </c>
      <c r="AD9" s="114">
        <f t="shared" si="0"/>
        <v>5.7204028108349902E-2</v>
      </c>
      <c r="AF9" s="114">
        <f t="shared" si="1"/>
        <v>0.21383442873102498</v>
      </c>
    </row>
    <row r="10" spans="1:32" x14ac:dyDescent="0.25">
      <c r="A10" s="32" t="s">
        <v>18</v>
      </c>
      <c r="B10" s="73"/>
      <c r="C10" s="74"/>
      <c r="D10" s="75">
        <f>AD105</f>
        <v>20.509043036705012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49.105684065697822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79.000773927250833</v>
      </c>
      <c r="P11" s="76" t="s">
        <v>87</v>
      </c>
      <c r="S11" s="111" t="s">
        <v>30</v>
      </c>
      <c r="T11" s="116"/>
      <c r="U11" s="116"/>
      <c r="V11" s="116">
        <v>24506</v>
      </c>
      <c r="W11" s="116">
        <v>25573</v>
      </c>
      <c r="X11" s="116">
        <v>26959</v>
      </c>
      <c r="Y11" s="116">
        <v>26563</v>
      </c>
      <c r="Z11" s="116">
        <v>27017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11.256341903861038</v>
      </c>
      <c r="P12" s="76" t="s">
        <v>87</v>
      </c>
      <c r="S12" s="111" t="s">
        <v>31</v>
      </c>
      <c r="T12" s="116"/>
      <c r="U12" s="116"/>
      <c r="V12" s="116">
        <v>4304</v>
      </c>
      <c r="W12" s="116">
        <v>4471</v>
      </c>
      <c r="X12" s="116">
        <v>4802</v>
      </c>
      <c r="Y12" s="116">
        <v>4635</v>
      </c>
      <c r="Z12" s="116">
        <v>4885</v>
      </c>
    </row>
    <row r="13" spans="1:32" ht="15" customHeight="1" x14ac:dyDescent="0.25">
      <c r="A13" s="32" t="s">
        <v>20</v>
      </c>
      <c r="B13" s="74"/>
      <c r="C13" s="74"/>
      <c r="D13" s="75">
        <f>AD108</f>
        <v>16.920038867818075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9.7643821480780808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14.732156850452935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44.2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22.298843368962167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15.085335970078672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911</v>
      </c>
      <c r="Z15" s="116">
        <v>1096</v>
      </c>
      <c r="AB15" s="121">
        <f t="shared" ref="AB15:AB34" si="2">IF(Z15="np",0,Z15/$Z$34)</f>
        <v>3.4354135974673225E-2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36.253643857944397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84.914664029921326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308</v>
      </c>
      <c r="Z16" s="116">
        <v>309</v>
      </c>
      <c r="AB16" s="121">
        <f t="shared" si="2"/>
        <v>9.6856095038084199E-3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1921</v>
      </c>
      <c r="Z17" s="116">
        <v>1891</v>
      </c>
      <c r="AB17" s="121">
        <f t="shared" si="2"/>
        <v>5.9273422562141492E-2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252</v>
      </c>
      <c r="Z18" s="116">
        <v>192</v>
      </c>
      <c r="AB18" s="121">
        <f t="shared" si="2"/>
        <v>6.0182427984829014E-3</v>
      </c>
    </row>
    <row r="19" spans="1:28" x14ac:dyDescent="0.25">
      <c r="A19" s="65" t="str">
        <f>$S$1&amp;" ("&amp;$V$2&amp;" to "&amp;$Z$2&amp;")"</f>
        <v>Adelaide Hills (2015-16 to 2019-20)</v>
      </c>
      <c r="B19" s="65"/>
      <c r="C19" s="65"/>
      <c r="D19" s="65"/>
      <c r="E19" s="65"/>
      <c r="F19" s="65"/>
      <c r="G19" s="65" t="str">
        <f>$S$1&amp;" ("&amp;$V$2&amp;" to "&amp;$Z$2&amp;")"</f>
        <v>Adelaide Hills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2067</v>
      </c>
      <c r="Z19" s="116">
        <v>2109</v>
      </c>
      <c r="AB19" s="121">
        <f t="shared" si="2"/>
        <v>6.6106635739585626E-2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982</v>
      </c>
      <c r="Z20" s="116">
        <v>1060</v>
      </c>
      <c r="AB20" s="121">
        <f t="shared" si="2"/>
        <v>3.3225715449957685E-2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2078</v>
      </c>
      <c r="Z21" s="116">
        <v>2161</v>
      </c>
      <c r="AB21" s="121">
        <f t="shared" si="2"/>
        <v>6.7736576497508069E-2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1934</v>
      </c>
      <c r="Z22" s="116">
        <v>1897</v>
      </c>
      <c r="AB22" s="121">
        <f t="shared" si="2"/>
        <v>5.9461492649594085E-2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692</v>
      </c>
      <c r="Z23" s="116">
        <v>728</v>
      </c>
      <c r="AB23" s="121">
        <f t="shared" si="2"/>
        <v>2.2819170610914333E-2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460</v>
      </c>
      <c r="Z24" s="116">
        <v>383</v>
      </c>
      <c r="AB24" s="121">
        <f t="shared" si="2"/>
        <v>1.2005140582390371E-2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908</v>
      </c>
      <c r="Z25" s="116">
        <v>998</v>
      </c>
      <c r="AB25" s="121">
        <f t="shared" si="2"/>
        <v>3.1282324546280917E-2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473</v>
      </c>
      <c r="Z26" s="116">
        <v>508</v>
      </c>
      <c r="AB26" s="121">
        <f t="shared" si="2"/>
        <v>1.5923267404319343E-2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2685</v>
      </c>
      <c r="Z27" s="116">
        <v>2844</v>
      </c>
      <c r="AB27" s="121">
        <f t="shared" si="2"/>
        <v>8.914522145252797E-2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2001</v>
      </c>
      <c r="Z28" s="116">
        <v>2114</v>
      </c>
      <c r="AB28" s="121">
        <f t="shared" si="2"/>
        <v>6.6263360812462771E-2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2277</v>
      </c>
      <c r="Z29" s="116">
        <v>2053</v>
      </c>
      <c r="AB29" s="121">
        <f t="shared" si="2"/>
        <v>6.4351314923361436E-2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3585</v>
      </c>
      <c r="Z30" s="116">
        <v>3631</v>
      </c>
      <c r="AB30" s="121">
        <f t="shared" si="2"/>
        <v>0.11381374792339279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4069</v>
      </c>
      <c r="Z31" s="116">
        <v>4325</v>
      </c>
      <c r="AB31" s="121">
        <f t="shared" si="2"/>
        <v>0.13556718803874243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765</v>
      </c>
      <c r="Z32" s="116">
        <v>784</v>
      </c>
      <c r="AB32" s="121">
        <f t="shared" si="2"/>
        <v>2.4574491427138512E-2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1047</v>
      </c>
      <c r="Z33" s="116">
        <v>1108</v>
      </c>
      <c r="AB33" s="121">
        <f t="shared" si="2"/>
        <v>3.473027614957841E-2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31199</v>
      </c>
      <c r="Z34" s="124">
        <v>31903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19752</v>
      </c>
      <c r="AB37" s="136">
        <f>Z37/Z40*100</f>
        <v>84.914664029921326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3509</v>
      </c>
      <c r="AB38" s="136">
        <f>Z38/Z40*100</f>
        <v>15.085335970078672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23261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10</v>
      </c>
      <c r="X44" s="116">
        <v>11</v>
      </c>
      <c r="Y44" s="116">
        <v>14</v>
      </c>
      <c r="Z44" s="116">
        <v>17</v>
      </c>
    </row>
    <row r="45" spans="19:32" x14ac:dyDescent="0.25">
      <c r="S45" s="119" t="s">
        <v>38</v>
      </c>
      <c r="T45" s="119"/>
      <c r="U45" s="116"/>
      <c r="V45" s="116">
        <v>220</v>
      </c>
      <c r="W45" s="116">
        <v>262</v>
      </c>
      <c r="X45" s="116">
        <v>275</v>
      </c>
      <c r="Y45" s="116">
        <v>313</v>
      </c>
      <c r="Z45" s="116">
        <v>301</v>
      </c>
    </row>
    <row r="46" spans="19:32" x14ac:dyDescent="0.25">
      <c r="S46" s="119" t="s">
        <v>39</v>
      </c>
      <c r="T46" s="119"/>
      <c r="U46" s="116"/>
      <c r="V46" s="116">
        <v>908</v>
      </c>
      <c r="W46" s="116">
        <v>905</v>
      </c>
      <c r="X46" s="116">
        <v>961</v>
      </c>
      <c r="Y46" s="116">
        <v>967</v>
      </c>
      <c r="Z46" s="116">
        <v>956</v>
      </c>
    </row>
    <row r="47" spans="19:32" x14ac:dyDescent="0.25">
      <c r="S47" s="119" t="s">
        <v>40</v>
      </c>
      <c r="T47" s="119"/>
      <c r="U47" s="116"/>
      <c r="V47" s="116">
        <v>1228</v>
      </c>
      <c r="W47" s="116">
        <v>1252</v>
      </c>
      <c r="X47" s="116">
        <v>1344</v>
      </c>
      <c r="Y47" s="116">
        <v>1353</v>
      </c>
      <c r="Z47" s="116">
        <v>1327</v>
      </c>
    </row>
    <row r="48" spans="19:32" x14ac:dyDescent="0.25">
      <c r="S48" s="119" t="s">
        <v>41</v>
      </c>
      <c r="T48" s="119"/>
      <c r="U48" s="116"/>
      <c r="V48" s="116">
        <v>1160</v>
      </c>
      <c r="W48" s="116">
        <v>1279</v>
      </c>
      <c r="X48" s="116">
        <v>1326</v>
      </c>
      <c r="Y48" s="116">
        <v>1252</v>
      </c>
      <c r="Z48" s="116">
        <v>1266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984</v>
      </c>
      <c r="W49" s="116">
        <v>1063</v>
      </c>
      <c r="X49" s="116">
        <v>1110</v>
      </c>
      <c r="Y49" s="116">
        <v>1120</v>
      </c>
      <c r="Z49" s="116">
        <v>1199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Adelaide Hills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1224</v>
      </c>
      <c r="W50" s="116">
        <v>1267</v>
      </c>
      <c r="X50" s="116">
        <v>1333</v>
      </c>
      <c r="Y50" s="116">
        <v>1318</v>
      </c>
      <c r="Z50" s="116">
        <v>1381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1504</v>
      </c>
      <c r="W51" s="116">
        <v>1478</v>
      </c>
      <c r="X51" s="116">
        <v>1402</v>
      </c>
      <c r="Y51" s="116">
        <v>1394</v>
      </c>
      <c r="Z51" s="116">
        <v>1409</v>
      </c>
    </row>
    <row r="52" spans="1:26" ht="15" customHeight="1" x14ac:dyDescent="0.25">
      <c r="S52" s="119" t="s">
        <v>45</v>
      </c>
      <c r="T52" s="119"/>
      <c r="U52" s="116"/>
      <c r="V52" s="116">
        <v>1687</v>
      </c>
      <c r="W52" s="116">
        <v>1820</v>
      </c>
      <c r="X52" s="116">
        <v>1859</v>
      </c>
      <c r="Y52" s="116">
        <v>1734</v>
      </c>
      <c r="Z52" s="116">
        <v>1693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1640</v>
      </c>
      <c r="W53" s="116">
        <v>1607</v>
      </c>
      <c r="X53" s="116">
        <v>1662</v>
      </c>
      <c r="Y53" s="116">
        <v>1655</v>
      </c>
      <c r="Z53" s="116">
        <v>1796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1507</v>
      </c>
      <c r="W54" s="116">
        <v>1616</v>
      </c>
      <c r="X54" s="116">
        <v>1753</v>
      </c>
      <c r="Y54" s="116">
        <v>1635</v>
      </c>
      <c r="Z54" s="116">
        <v>1660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1127</v>
      </c>
      <c r="W55" s="116">
        <v>1206</v>
      </c>
      <c r="X55" s="116">
        <v>1288</v>
      </c>
      <c r="Y55" s="116">
        <v>1249</v>
      </c>
      <c r="Z55" s="116">
        <v>1312</v>
      </c>
    </row>
    <row r="56" spans="1:26" ht="15" customHeight="1" x14ac:dyDescent="0.25">
      <c r="S56" s="119" t="s">
        <v>49</v>
      </c>
      <c r="T56" s="119"/>
      <c r="U56" s="116"/>
      <c r="V56" s="116">
        <v>738</v>
      </c>
      <c r="W56" s="116">
        <v>783</v>
      </c>
      <c r="X56" s="116">
        <v>844</v>
      </c>
      <c r="Y56" s="116">
        <v>799</v>
      </c>
      <c r="Z56" s="116">
        <v>789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270</v>
      </c>
      <c r="W57" s="116">
        <v>344</v>
      </c>
      <c r="X57" s="116">
        <v>410</v>
      </c>
      <c r="Y57" s="116">
        <v>401</v>
      </c>
      <c r="Z57" s="116">
        <v>423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120</v>
      </c>
      <c r="W58" s="116">
        <v>125</v>
      </c>
      <c r="X58" s="116">
        <v>142</v>
      </c>
      <c r="Y58" s="116">
        <v>130</v>
      </c>
      <c r="Z58" s="116">
        <v>144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31</v>
      </c>
      <c r="W59" s="116">
        <v>31</v>
      </c>
      <c r="X59" s="116">
        <v>42</v>
      </c>
      <c r="Y59" s="116">
        <v>44</v>
      </c>
      <c r="Z59" s="116">
        <v>58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27</v>
      </c>
      <c r="W60" s="116">
        <v>32</v>
      </c>
      <c r="X60" s="116">
        <v>37</v>
      </c>
      <c r="Y60" s="116">
        <v>23</v>
      </c>
      <c r="Z60" s="116">
        <v>29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14380</v>
      </c>
      <c r="W61" s="116">
        <v>15080</v>
      </c>
      <c r="X61" s="116">
        <v>15824</v>
      </c>
      <c r="Y61" s="116">
        <v>15397</v>
      </c>
      <c r="Z61" s="116">
        <v>15755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12</v>
      </c>
      <c r="W63" s="116">
        <v>17</v>
      </c>
      <c r="X63" s="116">
        <v>18</v>
      </c>
      <c r="Y63" s="116">
        <v>28</v>
      </c>
      <c r="Z63" s="116">
        <v>30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299</v>
      </c>
      <c r="W64" s="116">
        <v>304</v>
      </c>
      <c r="X64" s="116">
        <v>348</v>
      </c>
      <c r="Y64" s="116">
        <v>371</v>
      </c>
      <c r="Z64" s="116">
        <v>417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Adelaide Hills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869</v>
      </c>
      <c r="W65" s="116">
        <v>868</v>
      </c>
      <c r="X65" s="116">
        <v>1054</v>
      </c>
      <c r="Y65" s="116">
        <v>1109</v>
      </c>
      <c r="Z65" s="116">
        <v>1063</v>
      </c>
    </row>
    <row r="66" spans="1:26" x14ac:dyDescent="0.25">
      <c r="S66" s="119" t="s">
        <v>40</v>
      </c>
      <c r="T66" s="119"/>
      <c r="U66" s="116"/>
      <c r="V66" s="116">
        <v>1263</v>
      </c>
      <c r="W66" s="116">
        <v>1309</v>
      </c>
      <c r="X66" s="116">
        <v>1382</v>
      </c>
      <c r="Y66" s="116">
        <v>1369</v>
      </c>
      <c r="Z66" s="116">
        <v>1321</v>
      </c>
    </row>
    <row r="67" spans="1:26" x14ac:dyDescent="0.25">
      <c r="S67" s="119" t="s">
        <v>41</v>
      </c>
      <c r="T67" s="119"/>
      <c r="U67" s="116"/>
      <c r="V67" s="116">
        <v>1068</v>
      </c>
      <c r="W67" s="116">
        <v>1134</v>
      </c>
      <c r="X67" s="116">
        <v>1251</v>
      </c>
      <c r="Y67" s="116">
        <v>1237</v>
      </c>
      <c r="Z67" s="116">
        <v>1290</v>
      </c>
    </row>
    <row r="68" spans="1:26" x14ac:dyDescent="0.25">
      <c r="S68" s="119" t="s">
        <v>42</v>
      </c>
      <c r="T68" s="119"/>
      <c r="U68" s="116"/>
      <c r="V68" s="116">
        <v>1047</v>
      </c>
      <c r="W68" s="116">
        <v>1152</v>
      </c>
      <c r="X68" s="116">
        <v>1176</v>
      </c>
      <c r="Y68" s="116">
        <v>1206</v>
      </c>
      <c r="Z68" s="116">
        <v>1270</v>
      </c>
    </row>
    <row r="69" spans="1:26" x14ac:dyDescent="0.25">
      <c r="S69" s="119" t="s">
        <v>43</v>
      </c>
      <c r="T69" s="119"/>
      <c r="U69" s="116"/>
      <c r="V69" s="116">
        <v>1310</v>
      </c>
      <c r="W69" s="116">
        <v>1253</v>
      </c>
      <c r="X69" s="116">
        <v>1303</v>
      </c>
      <c r="Y69" s="116">
        <v>1317</v>
      </c>
      <c r="Z69" s="116">
        <v>1400</v>
      </c>
    </row>
    <row r="70" spans="1:26" x14ac:dyDescent="0.25">
      <c r="S70" s="119" t="s">
        <v>44</v>
      </c>
      <c r="T70" s="119"/>
      <c r="U70" s="116"/>
      <c r="V70" s="116">
        <v>1614</v>
      </c>
      <c r="W70" s="116">
        <v>1653</v>
      </c>
      <c r="X70" s="116">
        <v>1677</v>
      </c>
      <c r="Y70" s="116">
        <v>1637</v>
      </c>
      <c r="Z70" s="116">
        <v>1642</v>
      </c>
    </row>
    <row r="71" spans="1:26" x14ac:dyDescent="0.25">
      <c r="S71" s="119" t="s">
        <v>45</v>
      </c>
      <c r="T71" s="119"/>
      <c r="U71" s="116"/>
      <c r="V71" s="116">
        <v>1725</v>
      </c>
      <c r="W71" s="116">
        <v>1884</v>
      </c>
      <c r="X71" s="116">
        <v>1941</v>
      </c>
      <c r="Y71" s="116">
        <v>1881</v>
      </c>
      <c r="Z71" s="116">
        <v>1954</v>
      </c>
    </row>
    <row r="72" spans="1:26" x14ac:dyDescent="0.25">
      <c r="S72" s="119" t="s">
        <v>46</v>
      </c>
      <c r="T72" s="119"/>
      <c r="U72" s="116"/>
      <c r="V72" s="116">
        <v>1702</v>
      </c>
      <c r="W72" s="116">
        <v>1685</v>
      </c>
      <c r="X72" s="116">
        <v>1804</v>
      </c>
      <c r="Y72" s="116">
        <v>1765</v>
      </c>
      <c r="Z72" s="116">
        <v>1816</v>
      </c>
    </row>
    <row r="73" spans="1:26" x14ac:dyDescent="0.25">
      <c r="S73" s="119" t="s">
        <v>47</v>
      </c>
      <c r="T73" s="119"/>
      <c r="U73" s="116"/>
      <c r="V73" s="116">
        <v>1592</v>
      </c>
      <c r="W73" s="116">
        <v>1593</v>
      </c>
      <c r="X73" s="116">
        <v>1655</v>
      </c>
      <c r="Y73" s="116">
        <v>1574</v>
      </c>
      <c r="Z73" s="116">
        <v>1536</v>
      </c>
    </row>
    <row r="74" spans="1:26" x14ac:dyDescent="0.25">
      <c r="S74" s="119" t="s">
        <v>48</v>
      </c>
      <c r="T74" s="119"/>
      <c r="U74" s="116"/>
      <c r="V74" s="116">
        <v>1107</v>
      </c>
      <c r="W74" s="116">
        <v>1173</v>
      </c>
      <c r="X74" s="116">
        <v>1248</v>
      </c>
      <c r="Y74" s="116">
        <v>1260</v>
      </c>
      <c r="Z74" s="116">
        <v>1311</v>
      </c>
    </row>
    <row r="75" spans="1:26" x14ac:dyDescent="0.25">
      <c r="S75" s="119" t="s">
        <v>49</v>
      </c>
      <c r="T75" s="119"/>
      <c r="U75" s="116"/>
      <c r="V75" s="116">
        <v>521</v>
      </c>
      <c r="W75" s="116">
        <v>599</v>
      </c>
      <c r="X75" s="116">
        <v>666</v>
      </c>
      <c r="Y75" s="116">
        <v>664</v>
      </c>
      <c r="Z75" s="116">
        <v>681</v>
      </c>
    </row>
    <row r="76" spans="1:26" x14ac:dyDescent="0.25">
      <c r="S76" s="119" t="s">
        <v>50</v>
      </c>
      <c r="T76" s="119"/>
      <c r="U76" s="116"/>
      <c r="V76" s="116">
        <v>177</v>
      </c>
      <c r="W76" s="116">
        <v>228</v>
      </c>
      <c r="X76" s="116">
        <v>259</v>
      </c>
      <c r="Y76" s="116">
        <v>263</v>
      </c>
      <c r="Z76" s="116">
        <v>255</v>
      </c>
    </row>
    <row r="77" spans="1:26" x14ac:dyDescent="0.25">
      <c r="S77" s="119" t="s">
        <v>51</v>
      </c>
      <c r="T77" s="119"/>
      <c r="U77" s="116"/>
      <c r="V77" s="116">
        <v>59</v>
      </c>
      <c r="W77" s="116">
        <v>54</v>
      </c>
      <c r="X77" s="116">
        <v>69</v>
      </c>
      <c r="Y77" s="116">
        <v>65</v>
      </c>
      <c r="Z77" s="116">
        <v>89</v>
      </c>
    </row>
    <row r="78" spans="1:26" x14ac:dyDescent="0.25">
      <c r="S78" s="119" t="s">
        <v>52</v>
      </c>
      <c r="T78" s="119"/>
      <c r="U78" s="116"/>
      <c r="V78" s="116">
        <v>35</v>
      </c>
      <c r="W78" s="116">
        <v>26</v>
      </c>
      <c r="X78" s="116">
        <v>37</v>
      </c>
      <c r="Y78" s="116">
        <v>30</v>
      </c>
      <c r="Z78" s="116">
        <v>43</v>
      </c>
    </row>
    <row r="79" spans="1:26" x14ac:dyDescent="0.25">
      <c r="S79" s="119" t="s">
        <v>53</v>
      </c>
      <c r="T79" s="119"/>
      <c r="U79" s="116"/>
      <c r="V79" s="116">
        <v>38</v>
      </c>
      <c r="W79" s="116">
        <v>32</v>
      </c>
      <c r="X79" s="116">
        <v>33</v>
      </c>
      <c r="Y79" s="116">
        <v>27</v>
      </c>
      <c r="Z79" s="116">
        <v>27</v>
      </c>
    </row>
    <row r="80" spans="1:26" x14ac:dyDescent="0.25">
      <c r="S80" s="122" t="s">
        <v>54</v>
      </c>
      <c r="T80" s="122"/>
      <c r="U80" s="116"/>
      <c r="V80" s="116">
        <v>14431</v>
      </c>
      <c r="W80" s="116">
        <v>14964</v>
      </c>
      <c r="X80" s="116">
        <v>15940</v>
      </c>
      <c r="Y80" s="116">
        <v>15805</v>
      </c>
      <c r="Z80" s="116">
        <v>16150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Adelaide Hills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1497</v>
      </c>
      <c r="W83" s="116">
        <v>1573</v>
      </c>
      <c r="X83" s="116">
        <v>1688</v>
      </c>
      <c r="Y83" s="116">
        <v>1654</v>
      </c>
      <c r="Z83" s="116">
        <v>1754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2160</v>
      </c>
      <c r="W84" s="116">
        <v>2260</v>
      </c>
      <c r="X84" s="116">
        <v>2328</v>
      </c>
      <c r="Y84" s="116">
        <v>2277</v>
      </c>
      <c r="Z84" s="116">
        <v>2310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1593</v>
      </c>
      <c r="W85" s="116">
        <v>1617</v>
      </c>
      <c r="X85" s="116">
        <v>1690</v>
      </c>
      <c r="Y85" s="116">
        <v>1692</v>
      </c>
      <c r="Z85" s="116">
        <v>1746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31,903</v>
      </c>
      <c r="D86" s="98">
        <f t="shared" ref="D86:D91" si="4">AD4</f>
        <v>2.2564825795698518E-2</v>
      </c>
      <c r="E86" s="99">
        <f t="shared" ref="E86:E91" si="5">AD4</f>
        <v>2.2564825795698518E-2</v>
      </c>
      <c r="F86" s="98">
        <f t="shared" ref="F86:F91" si="6">AF4</f>
        <v>0.10732012078719944</v>
      </c>
      <c r="G86" s="99">
        <f t="shared" ref="G86:G91" si="7">AF4</f>
        <v>0.10732012078719944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601</v>
      </c>
      <c r="W86" s="116">
        <v>631</v>
      </c>
      <c r="X86" s="116">
        <v>735</v>
      </c>
      <c r="Y86" s="116">
        <v>721</v>
      </c>
      <c r="Z86" s="116">
        <v>729</v>
      </c>
    </row>
    <row r="87" spans="1:30" ht="15" customHeight="1" x14ac:dyDescent="0.25">
      <c r="A87" s="100" t="s">
        <v>4</v>
      </c>
      <c r="B87" s="51"/>
      <c r="C87" s="101" t="str">
        <f t="shared" si="3"/>
        <v>15,755</v>
      </c>
      <c r="D87" s="98">
        <f t="shared" si="4"/>
        <v>2.3184829198597212E-2</v>
      </c>
      <c r="E87" s="99">
        <f t="shared" si="5"/>
        <v>2.3184829198597212E-2</v>
      </c>
      <c r="F87" s="98">
        <f t="shared" si="6"/>
        <v>9.5618915159944473E-2</v>
      </c>
      <c r="G87" s="99">
        <f t="shared" si="7"/>
        <v>9.5618915159944473E-2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515</v>
      </c>
      <c r="W87" s="116">
        <v>532</v>
      </c>
      <c r="X87" s="116">
        <v>532</v>
      </c>
      <c r="Y87" s="116">
        <v>525</v>
      </c>
      <c r="Z87" s="116">
        <v>536</v>
      </c>
    </row>
    <row r="88" spans="1:30" ht="15" customHeight="1" x14ac:dyDescent="0.25">
      <c r="A88" s="100" t="s">
        <v>5</v>
      </c>
      <c r="B88" s="51"/>
      <c r="C88" s="101" t="str">
        <f t="shared" si="3"/>
        <v>16,149</v>
      </c>
      <c r="D88" s="98">
        <f t="shared" si="4"/>
        <v>2.2088607594936693E-2</v>
      </c>
      <c r="E88" s="99">
        <f t="shared" si="5"/>
        <v>2.2088607594936693E-2</v>
      </c>
      <c r="F88" s="98">
        <f t="shared" si="6"/>
        <v>0.11904926893493184</v>
      </c>
      <c r="G88" s="99">
        <f t="shared" si="7"/>
        <v>0.11904926893493184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530</v>
      </c>
      <c r="W88" s="116">
        <v>543</v>
      </c>
      <c r="X88" s="116">
        <v>554</v>
      </c>
      <c r="Y88" s="116">
        <v>536</v>
      </c>
      <c r="Z88" s="116">
        <v>577</v>
      </c>
    </row>
    <row r="89" spans="1:30" ht="15" customHeight="1" x14ac:dyDescent="0.25">
      <c r="A89" s="51" t="s">
        <v>6</v>
      </c>
      <c r="B89" s="51"/>
      <c r="C89" s="101" t="str">
        <f t="shared" si="3"/>
        <v>23,258</v>
      </c>
      <c r="D89" s="98">
        <f t="shared" si="4"/>
        <v>3.1213975348053591E-2</v>
      </c>
      <c r="E89" s="99">
        <f t="shared" si="5"/>
        <v>3.1213975348053591E-2</v>
      </c>
      <c r="F89" s="98">
        <f t="shared" si="6"/>
        <v>9.9045458841319434E-2</v>
      </c>
      <c r="G89" s="99">
        <f t="shared" si="7"/>
        <v>9.9045458841319434E-2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555</v>
      </c>
      <c r="W89" s="116">
        <v>549</v>
      </c>
      <c r="X89" s="116">
        <v>577</v>
      </c>
      <c r="Y89" s="116">
        <v>588</v>
      </c>
      <c r="Z89" s="116">
        <v>579</v>
      </c>
    </row>
    <row r="90" spans="1:30" ht="15" customHeight="1" x14ac:dyDescent="0.25">
      <c r="A90" s="51" t="s">
        <v>100</v>
      </c>
      <c r="B90" s="51"/>
      <c r="C90" s="101" t="str">
        <f t="shared" si="3"/>
        <v>$47,287</v>
      </c>
      <c r="D90" s="98">
        <f t="shared" si="4"/>
        <v>6.7800038323149181E-3</v>
      </c>
      <c r="E90" s="99">
        <f t="shared" si="5"/>
        <v>6.7800038323149181E-3</v>
      </c>
      <c r="F90" s="98">
        <f t="shared" si="6"/>
        <v>8.0683090705486959E-2</v>
      </c>
      <c r="G90" s="99">
        <f t="shared" si="7"/>
        <v>8.0683090705486959E-2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861</v>
      </c>
      <c r="W90" s="116">
        <v>878</v>
      </c>
      <c r="X90" s="116">
        <v>955</v>
      </c>
      <c r="Y90" s="116">
        <v>953</v>
      </c>
      <c r="Z90" s="116">
        <v>945</v>
      </c>
    </row>
    <row r="91" spans="1:30" ht="15" customHeight="1" x14ac:dyDescent="0.25">
      <c r="A91" s="51" t="s">
        <v>7</v>
      </c>
      <c r="B91" s="51"/>
      <c r="C91" s="101" t="str">
        <f t="shared" si="3"/>
        <v>$1,570.1 mil</v>
      </c>
      <c r="D91" s="98">
        <f t="shared" si="4"/>
        <v>5.7204028108349902E-2</v>
      </c>
      <c r="E91" s="99">
        <f t="shared" si="5"/>
        <v>5.7204028108349902E-2</v>
      </c>
      <c r="F91" s="98">
        <f t="shared" si="6"/>
        <v>0.21383442873102498</v>
      </c>
      <c r="G91" s="99">
        <f t="shared" si="7"/>
        <v>0.21383442873102498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10842</v>
      </c>
      <c r="W91" s="116">
        <v>11180</v>
      </c>
      <c r="X91" s="116">
        <v>11799</v>
      </c>
      <c r="Y91" s="116">
        <v>11482</v>
      </c>
      <c r="Z91" s="116">
        <v>11838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846</v>
      </c>
      <c r="W93" s="116">
        <v>906</v>
      </c>
      <c r="X93" s="116">
        <v>1030</v>
      </c>
      <c r="Y93" s="116">
        <v>990</v>
      </c>
      <c r="Z93" s="116">
        <v>1042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2821</v>
      </c>
      <c r="W94" s="116">
        <v>2979</v>
      </c>
      <c r="X94" s="116">
        <v>3104</v>
      </c>
      <c r="Y94" s="116">
        <v>3149</v>
      </c>
      <c r="Z94" s="116">
        <v>3202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323</v>
      </c>
      <c r="W95" s="116">
        <v>329</v>
      </c>
      <c r="X95" s="116">
        <v>320</v>
      </c>
      <c r="Y95" s="116">
        <v>328</v>
      </c>
      <c r="Z95" s="116">
        <v>318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1278</v>
      </c>
      <c r="W96" s="116">
        <v>1293</v>
      </c>
      <c r="X96" s="116">
        <v>1394</v>
      </c>
      <c r="Y96" s="116">
        <v>1478</v>
      </c>
      <c r="Z96" s="116">
        <v>1492</v>
      </c>
    </row>
    <row r="97" spans="1:32" ht="15" customHeight="1" x14ac:dyDescent="0.25">
      <c r="S97" s="119" t="s">
        <v>191</v>
      </c>
      <c r="T97" s="119"/>
      <c r="U97" s="116"/>
      <c r="V97" s="116">
        <v>1768</v>
      </c>
      <c r="W97" s="116">
        <v>1871</v>
      </c>
      <c r="X97" s="116">
        <v>1886</v>
      </c>
      <c r="Y97" s="116">
        <v>1844</v>
      </c>
      <c r="Z97" s="116">
        <v>1850</v>
      </c>
    </row>
    <row r="98" spans="1:32" ht="15" customHeight="1" x14ac:dyDescent="0.25">
      <c r="S98" s="119" t="s">
        <v>192</v>
      </c>
      <c r="T98" s="119"/>
      <c r="U98" s="116"/>
      <c r="V98" s="116">
        <v>804</v>
      </c>
      <c r="W98" s="116">
        <v>819</v>
      </c>
      <c r="X98" s="116">
        <v>910</v>
      </c>
      <c r="Y98" s="116">
        <v>879</v>
      </c>
      <c r="Z98" s="116">
        <v>883</v>
      </c>
    </row>
    <row r="99" spans="1:32" ht="15" customHeight="1" x14ac:dyDescent="0.25">
      <c r="S99" s="119" t="s">
        <v>193</v>
      </c>
      <c r="T99" s="119"/>
      <c r="U99" s="116"/>
      <c r="V99" s="116">
        <v>41</v>
      </c>
      <c r="W99" s="116">
        <v>42</v>
      </c>
      <c r="X99" s="116">
        <v>54</v>
      </c>
      <c r="Y99" s="116">
        <v>49</v>
      </c>
      <c r="Z99" s="116">
        <v>59</v>
      </c>
    </row>
    <row r="100" spans="1:32" ht="15" customHeight="1" x14ac:dyDescent="0.25">
      <c r="S100" s="119" t="s">
        <v>59</v>
      </c>
      <c r="T100" s="119"/>
      <c r="U100" s="116"/>
      <c r="V100" s="116">
        <v>439</v>
      </c>
      <c r="W100" s="116">
        <v>436</v>
      </c>
      <c r="X100" s="116">
        <v>492</v>
      </c>
      <c r="Y100" s="116">
        <v>484</v>
      </c>
      <c r="Z100" s="116">
        <v>510</v>
      </c>
    </row>
    <row r="101" spans="1:32" x14ac:dyDescent="0.25">
      <c r="A101" s="20"/>
      <c r="S101" s="122" t="s">
        <v>54</v>
      </c>
      <c r="T101" s="122"/>
      <c r="U101" s="116"/>
      <c r="V101" s="116">
        <v>10320</v>
      </c>
      <c r="W101" s="116">
        <v>10598</v>
      </c>
      <c r="X101" s="116">
        <v>11205</v>
      </c>
      <c r="Y101" s="116">
        <v>11075</v>
      </c>
      <c r="Z101" s="116">
        <v>11417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19047</v>
      </c>
      <c r="W104" s="116">
        <v>20656</v>
      </c>
      <c r="X104" s="116">
        <v>21823</v>
      </c>
      <c r="Y104" s="116">
        <v>21615</v>
      </c>
      <c r="Z104" s="116">
        <v>22332</v>
      </c>
      <c r="AB104" s="113" t="str">
        <f>TEXT(Z104,"###,###")</f>
        <v>22,332</v>
      </c>
      <c r="AD104" s="134">
        <f>Z104/($Z$4)*100</f>
        <v>69.999686549854246</v>
      </c>
      <c r="AF104" s="113"/>
    </row>
    <row r="105" spans="1:32" x14ac:dyDescent="0.25">
      <c r="S105" s="119" t="s">
        <v>18</v>
      </c>
      <c r="T105" s="119"/>
      <c r="U105" s="116"/>
      <c r="V105" s="116">
        <v>6182</v>
      </c>
      <c r="W105" s="116">
        <v>6415</v>
      </c>
      <c r="X105" s="116">
        <v>6668</v>
      </c>
      <c r="Y105" s="116">
        <v>6579</v>
      </c>
      <c r="Z105" s="116">
        <v>6543</v>
      </c>
      <c r="AB105" s="113" t="str">
        <f>TEXT(Z105,"###,###")</f>
        <v>6,543</v>
      </c>
      <c r="AD105" s="134">
        <f>Z105/($Z$4)*100</f>
        <v>20.509043036705012</v>
      </c>
      <c r="AF105" s="113"/>
    </row>
    <row r="106" spans="1:32" x14ac:dyDescent="0.25">
      <c r="S106" s="122" t="s">
        <v>54</v>
      </c>
      <c r="T106" s="122"/>
      <c r="U106" s="124"/>
      <c r="V106" s="124">
        <v>25229</v>
      </c>
      <c r="W106" s="124">
        <v>27071</v>
      </c>
      <c r="X106" s="124">
        <v>28491</v>
      </c>
      <c r="Y106" s="124">
        <v>28194</v>
      </c>
      <c r="Z106" s="124">
        <v>28875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4435</v>
      </c>
      <c r="W108" s="116">
        <v>4966</v>
      </c>
      <c r="X108" s="116">
        <v>5839</v>
      </c>
      <c r="Y108" s="116">
        <v>5153</v>
      </c>
      <c r="Z108" s="116">
        <v>5398</v>
      </c>
      <c r="AB108" s="113" t="str">
        <f>TEXT(Z108,"###,###")</f>
        <v>5,398</v>
      </c>
      <c r="AD108" s="134">
        <f>Z108/($Z$4)*100</f>
        <v>16.920038867818075</v>
      </c>
      <c r="AF108" s="113"/>
    </row>
    <row r="109" spans="1:32" x14ac:dyDescent="0.25">
      <c r="S109" s="119" t="s">
        <v>21</v>
      </c>
      <c r="T109" s="119"/>
      <c r="U109" s="116"/>
      <c r="V109" s="116">
        <v>4217</v>
      </c>
      <c r="W109" s="116">
        <v>4665</v>
      </c>
      <c r="X109" s="116">
        <v>4736</v>
      </c>
      <c r="Y109" s="116">
        <v>4655</v>
      </c>
      <c r="Z109" s="116">
        <v>4700</v>
      </c>
      <c r="AB109" s="113" t="str">
        <f>TEXT(Z109,"###,###")</f>
        <v>4,700</v>
      </c>
      <c r="AD109" s="134">
        <f>Z109/($Z$4)*100</f>
        <v>14.732156850452935</v>
      </c>
      <c r="AF109" s="113"/>
    </row>
    <row r="110" spans="1:32" x14ac:dyDescent="0.25">
      <c r="S110" s="119" t="s">
        <v>22</v>
      </c>
      <c r="T110" s="119"/>
      <c r="U110" s="116"/>
      <c r="V110" s="116">
        <v>5949</v>
      </c>
      <c r="W110" s="116">
        <v>6419</v>
      </c>
      <c r="X110" s="116">
        <v>6762</v>
      </c>
      <c r="Y110" s="116">
        <v>6946</v>
      </c>
      <c r="Z110" s="116">
        <v>7114</v>
      </c>
      <c r="AB110" s="113" t="str">
        <f>TEXT(Z110,"###,###")</f>
        <v>7,114</v>
      </c>
      <c r="AD110" s="134">
        <f>Z110/($Z$4)*100</f>
        <v>22.298843368962167</v>
      </c>
      <c r="AF110" s="113"/>
    </row>
    <row r="111" spans="1:32" x14ac:dyDescent="0.25">
      <c r="S111" s="119" t="s">
        <v>23</v>
      </c>
      <c r="T111" s="119"/>
      <c r="U111" s="116"/>
      <c r="V111" s="116">
        <v>10620</v>
      </c>
      <c r="W111" s="116">
        <v>11021</v>
      </c>
      <c r="X111" s="116">
        <v>11153</v>
      </c>
      <c r="Y111" s="116">
        <v>11441</v>
      </c>
      <c r="Z111" s="116">
        <v>11566</v>
      </c>
      <c r="AB111" s="113" t="str">
        <f>TEXT(Z111,"###,###")</f>
        <v>11,566</v>
      </c>
      <c r="AD111" s="134">
        <f>Z111/($Z$4)*100</f>
        <v>36.253643857944397</v>
      </c>
      <c r="AF111" s="113"/>
    </row>
    <row r="112" spans="1:32" x14ac:dyDescent="0.25">
      <c r="S112" s="122" t="s">
        <v>54</v>
      </c>
      <c r="T112" s="122"/>
      <c r="U112" s="116"/>
      <c r="V112" s="116">
        <v>28811</v>
      </c>
      <c r="W112" s="116">
        <v>30044</v>
      </c>
      <c r="X112" s="116">
        <v>31764</v>
      </c>
      <c r="Y112" s="116">
        <v>31198</v>
      </c>
      <c r="Z112" s="116">
        <v>31904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43.98</v>
      </c>
      <c r="W118" s="135">
        <v>44.24</v>
      </c>
      <c r="X118" s="135">
        <v>44.38</v>
      </c>
      <c r="Y118" s="135">
        <v>43.98</v>
      </c>
      <c r="Z118" s="135">
        <v>44.24</v>
      </c>
      <c r="AB118" s="113" t="str">
        <f>TEXT(Z118,"##.0")</f>
        <v>44.2</v>
      </c>
    </row>
    <row r="120" spans="19:32" x14ac:dyDescent="0.25">
      <c r="S120" s="105" t="s">
        <v>102</v>
      </c>
      <c r="T120" s="116"/>
      <c r="U120" s="116"/>
      <c r="V120" s="116">
        <v>16857</v>
      </c>
      <c r="W120" s="116">
        <v>17307</v>
      </c>
      <c r="X120" s="116">
        <v>18199</v>
      </c>
      <c r="Y120" s="116">
        <v>17919</v>
      </c>
      <c r="Z120" s="116">
        <v>18374</v>
      </c>
      <c r="AB120" s="113" t="str">
        <f>TEXT(Z120,"###,###")</f>
        <v>18,374</v>
      </c>
    </row>
    <row r="121" spans="19:32" x14ac:dyDescent="0.25">
      <c r="S121" s="105" t="s">
        <v>103</v>
      </c>
      <c r="T121" s="116"/>
      <c r="U121" s="116"/>
      <c r="V121" s="116">
        <v>2313</v>
      </c>
      <c r="W121" s="116">
        <v>2381</v>
      </c>
      <c r="X121" s="116">
        <v>2631</v>
      </c>
      <c r="Y121" s="116">
        <v>2422</v>
      </c>
      <c r="Z121" s="116">
        <v>2618</v>
      </c>
      <c r="AB121" s="113" t="str">
        <f>TEXT(Z121,"###,###")</f>
        <v>2,618</v>
      </c>
    </row>
    <row r="122" spans="19:32" x14ac:dyDescent="0.25">
      <c r="S122" s="105" t="s">
        <v>104</v>
      </c>
      <c r="T122" s="116"/>
      <c r="U122" s="116"/>
      <c r="V122" s="116">
        <v>1997</v>
      </c>
      <c r="W122" s="116">
        <v>2090</v>
      </c>
      <c r="X122" s="116">
        <v>2177</v>
      </c>
      <c r="Y122" s="116">
        <v>2215</v>
      </c>
      <c r="Z122" s="116">
        <v>2271</v>
      </c>
      <c r="AB122" s="113" t="str">
        <f>TEXT(Z122,"###,###")</f>
        <v>2,271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18854</v>
      </c>
      <c r="W124" s="116">
        <v>19397</v>
      </c>
      <c r="X124" s="116">
        <v>20376</v>
      </c>
      <c r="Y124" s="116">
        <v>20134</v>
      </c>
      <c r="Z124" s="116">
        <v>20645</v>
      </c>
      <c r="AB124" s="113" t="str">
        <f>TEXT(Z124,"###,###")</f>
        <v>20,645</v>
      </c>
      <c r="AD124" s="131">
        <f>Z124/$Z$7*100</f>
        <v>88.765156075328917</v>
      </c>
    </row>
    <row r="125" spans="19:32" x14ac:dyDescent="0.25">
      <c r="S125" s="105" t="s">
        <v>106</v>
      </c>
      <c r="T125" s="116"/>
      <c r="U125" s="116"/>
      <c r="V125" s="116">
        <v>4310</v>
      </c>
      <c r="W125" s="116">
        <v>4471</v>
      </c>
      <c r="X125" s="116">
        <v>4808</v>
      </c>
      <c r="Y125" s="116">
        <v>4637</v>
      </c>
      <c r="Z125" s="116">
        <v>4889</v>
      </c>
      <c r="AB125" s="113" t="str">
        <f>TEXT(Z125,"###,###")</f>
        <v>4,889</v>
      </c>
      <c r="AD125" s="131">
        <f>Z125/$Z$7*100</f>
        <v>21.020724051939119</v>
      </c>
    </row>
    <row r="127" spans="19:32" x14ac:dyDescent="0.25">
      <c r="S127" s="105" t="s">
        <v>107</v>
      </c>
      <c r="T127" s="116"/>
      <c r="U127" s="116"/>
      <c r="V127" s="116">
        <v>10842</v>
      </c>
      <c r="W127" s="116">
        <v>11180</v>
      </c>
      <c r="X127" s="116">
        <v>11799</v>
      </c>
      <c r="Y127" s="116">
        <v>11479</v>
      </c>
      <c r="Z127" s="116">
        <v>11836</v>
      </c>
      <c r="AB127" s="113" t="str">
        <f>TEXT(Z127,"###,###")</f>
        <v>11,836</v>
      </c>
      <c r="AD127" s="131">
        <f>Z127/$Z$7*100</f>
        <v>50.890016338464186</v>
      </c>
    </row>
    <row r="128" spans="19:32" x14ac:dyDescent="0.25">
      <c r="S128" s="105" t="s">
        <v>108</v>
      </c>
      <c r="T128" s="116"/>
      <c r="U128" s="116"/>
      <c r="V128" s="116">
        <v>10320</v>
      </c>
      <c r="W128" s="116">
        <v>10598</v>
      </c>
      <c r="X128" s="116">
        <v>11205</v>
      </c>
      <c r="Y128" s="116">
        <v>11077</v>
      </c>
      <c r="Z128" s="116">
        <v>11421</v>
      </c>
      <c r="AB128" s="113" t="str">
        <f>TEXT(Z128,"###,###")</f>
        <v>11,421</v>
      </c>
      <c r="AD128" s="131">
        <f>Z128/$Z$7*100</f>
        <v>49.105684065697822</v>
      </c>
    </row>
    <row r="130" spans="19:20" x14ac:dyDescent="0.25">
      <c r="S130" s="105" t="s">
        <v>267</v>
      </c>
      <c r="T130" s="131">
        <v>79.000773927250833</v>
      </c>
    </row>
    <row r="131" spans="19:20" x14ac:dyDescent="0.25">
      <c r="S131" s="105" t="s">
        <v>268</v>
      </c>
      <c r="T131" s="131">
        <v>11.256341903861038</v>
      </c>
    </row>
    <row r="132" spans="19:20" x14ac:dyDescent="0.25">
      <c r="S132" s="105" t="s">
        <v>269</v>
      </c>
      <c r="T132" s="131">
        <v>9.7643821480780808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466FC23-EE07-4F8B-AF52-A8ED6FC4AC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1A50FF2-3158-476E-AE28-8C8A66232B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335ABA0-1A0E-44C4-A83A-9756DFB55E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3B8C60-ED52-46BD-AE84-4EBAA7A457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626D-B5CE-4218-96E3-4CD6108E48D6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139</v>
      </c>
      <c r="T1" s="103"/>
      <c r="U1" s="103"/>
      <c r="V1" s="103"/>
      <c r="W1" s="103"/>
      <c r="X1" s="103"/>
      <c r="Y1" s="104" t="s">
        <v>225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139</v>
      </c>
      <c r="Y3" s="109" t="s">
        <v>225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10.29 Lower Eyre Peninsula,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3283</v>
      </c>
      <c r="W4" s="112">
        <v>3756</v>
      </c>
      <c r="X4" s="112">
        <v>4226</v>
      </c>
      <c r="Y4" s="112">
        <v>4177</v>
      </c>
      <c r="Z4" s="112">
        <v>4420</v>
      </c>
      <c r="AB4" s="113" t="str">
        <f>TEXT(Z4,"###,###")</f>
        <v>4,420</v>
      </c>
      <c r="AD4" s="114">
        <f>Z4/Y4-1</f>
        <v>5.8175724203974211E-2</v>
      </c>
      <c r="AF4" s="114">
        <f>Z4/V4-1</f>
        <v>0.346329576606762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1743</v>
      </c>
      <c r="W5" s="112">
        <v>1990</v>
      </c>
      <c r="X5" s="112">
        <v>2178</v>
      </c>
      <c r="Y5" s="112">
        <v>2141</v>
      </c>
      <c r="Z5" s="112">
        <v>2298</v>
      </c>
      <c r="AB5" s="113" t="str">
        <f>TEXT(Z5,"###,###")</f>
        <v>2,298</v>
      </c>
      <c r="AD5" s="114">
        <f t="shared" ref="AD5:AD9" si="0">Z5/Y5-1</f>
        <v>7.3330219523587203E-2</v>
      </c>
      <c r="AF5" s="114">
        <f t="shared" ref="AF5:AF9" si="1">Z5/V5-1</f>
        <v>0.31841652323580028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1536</v>
      </c>
      <c r="W6" s="112">
        <v>1766</v>
      </c>
      <c r="X6" s="112">
        <v>2041</v>
      </c>
      <c r="Y6" s="112">
        <v>2033</v>
      </c>
      <c r="Z6" s="112">
        <v>2127</v>
      </c>
      <c r="AB6" s="113" t="str">
        <f>TEXT(Z6,"###,###")</f>
        <v>2,127</v>
      </c>
      <c r="AD6" s="114">
        <f t="shared" si="0"/>
        <v>4.6237088047220931E-2</v>
      </c>
      <c r="AF6" s="114">
        <f t="shared" si="1"/>
        <v>0.384765625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2253</v>
      </c>
      <c r="W7" s="112">
        <v>2531</v>
      </c>
      <c r="X7" s="112">
        <v>2850</v>
      </c>
      <c r="Y7" s="112">
        <v>2793</v>
      </c>
      <c r="Z7" s="112">
        <v>3054</v>
      </c>
      <c r="AB7" s="113" t="str">
        <f>TEXT(Z7,"###,###")</f>
        <v>3,054</v>
      </c>
      <c r="AD7" s="114">
        <f t="shared" si="0"/>
        <v>9.3447905477980653E-2</v>
      </c>
      <c r="AF7" s="114">
        <f t="shared" si="1"/>
        <v>0.35552596537949399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4,420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3,054</v>
      </c>
      <c r="P8" s="69"/>
      <c r="S8" s="111" t="s">
        <v>86</v>
      </c>
      <c r="T8" s="112"/>
      <c r="U8" s="112"/>
      <c r="V8" s="112">
        <v>33807</v>
      </c>
      <c r="W8" s="112">
        <v>32714.43</v>
      </c>
      <c r="X8" s="112">
        <v>33575</v>
      </c>
      <c r="Y8" s="112">
        <v>36610.839999999997</v>
      </c>
      <c r="Z8" s="112">
        <v>36962.03</v>
      </c>
      <c r="AB8" s="113" t="str">
        <f>TEXT(Z8,"$###,###")</f>
        <v>$36,962</v>
      </c>
      <c r="AD8" s="114">
        <f t="shared" si="0"/>
        <v>9.5925141296950844E-3</v>
      </c>
      <c r="AF8" s="114">
        <f t="shared" si="1"/>
        <v>9.3324755228207046E-2</v>
      </c>
    </row>
    <row r="9" spans="1:32" x14ac:dyDescent="0.25">
      <c r="A9" s="32" t="s">
        <v>15</v>
      </c>
      <c r="B9" s="73"/>
      <c r="C9" s="74"/>
      <c r="D9" s="75">
        <f>AD104</f>
        <v>65.113122171945705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52.390307793058291</v>
      </c>
      <c r="P9" s="76" t="s">
        <v>87</v>
      </c>
      <c r="S9" s="111" t="s">
        <v>7</v>
      </c>
      <c r="T9" s="112"/>
      <c r="U9" s="112"/>
      <c r="V9" s="112">
        <v>111051241</v>
      </c>
      <c r="W9" s="112">
        <v>130397757</v>
      </c>
      <c r="X9" s="112">
        <v>135574709</v>
      </c>
      <c r="Y9" s="112">
        <v>168467338</v>
      </c>
      <c r="Z9" s="112">
        <v>170378268</v>
      </c>
      <c r="AB9" s="113" t="str">
        <f>TEXT(Z9/1000000,"$#,###.0")&amp;" mil"</f>
        <v>$170.4 mil</v>
      </c>
      <c r="AD9" s="114">
        <f t="shared" si="0"/>
        <v>1.1343029590697329E-2</v>
      </c>
      <c r="AF9" s="114">
        <f t="shared" si="1"/>
        <v>0.53423110327961121</v>
      </c>
    </row>
    <row r="10" spans="1:32" x14ac:dyDescent="0.25">
      <c r="A10" s="32" t="s">
        <v>18</v>
      </c>
      <c r="B10" s="73"/>
      <c r="C10" s="74"/>
      <c r="D10" s="75">
        <f>AD105</f>
        <v>14.932126696832579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47.675180091683039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67.026850032743951</v>
      </c>
      <c r="P11" s="76" t="s">
        <v>87</v>
      </c>
      <c r="S11" s="111" t="s">
        <v>30</v>
      </c>
      <c r="T11" s="116"/>
      <c r="U11" s="116"/>
      <c r="V11" s="116">
        <v>2626</v>
      </c>
      <c r="W11" s="116">
        <v>2968</v>
      </c>
      <c r="X11" s="116">
        <v>3270</v>
      </c>
      <c r="Y11" s="116">
        <v>3308</v>
      </c>
      <c r="Z11" s="116">
        <v>3419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19.482645710543551</v>
      </c>
      <c r="P12" s="76" t="s">
        <v>87</v>
      </c>
      <c r="S12" s="111" t="s">
        <v>31</v>
      </c>
      <c r="T12" s="116"/>
      <c r="U12" s="116"/>
      <c r="V12" s="116">
        <v>656</v>
      </c>
      <c r="W12" s="116">
        <v>788</v>
      </c>
      <c r="X12" s="116">
        <v>956</v>
      </c>
      <c r="Y12" s="116">
        <v>866</v>
      </c>
      <c r="Z12" s="116">
        <v>1005</v>
      </c>
    </row>
    <row r="13" spans="1:32" ht="15" customHeight="1" x14ac:dyDescent="0.25">
      <c r="A13" s="32" t="s">
        <v>20</v>
      </c>
      <c r="B13" s="74"/>
      <c r="C13" s="74"/>
      <c r="D13" s="75">
        <f>AD108</f>
        <v>16.515837104072396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13.52324819908317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19.524886877828056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44.1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17.511312217194568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15.12770137524558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669</v>
      </c>
      <c r="Z15" s="116">
        <v>687</v>
      </c>
      <c r="AB15" s="121">
        <f t="shared" ref="AB15:AB34" si="2">IF(Z15="np",0,Z15/$Z$34)</f>
        <v>0.15550022634676325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26.244343891402718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84.872298624754421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53</v>
      </c>
      <c r="Z16" s="116">
        <v>63</v>
      </c>
      <c r="AB16" s="121">
        <f t="shared" si="2"/>
        <v>1.4259846084200997E-2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182</v>
      </c>
      <c r="Z17" s="116">
        <v>179</v>
      </c>
      <c r="AB17" s="121">
        <f t="shared" si="2"/>
        <v>4.051607062019013E-2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24</v>
      </c>
      <c r="Z18" s="116">
        <v>14</v>
      </c>
      <c r="AB18" s="121">
        <f t="shared" si="2"/>
        <v>3.1688546853779992E-3</v>
      </c>
    </row>
    <row r="19" spans="1:28" x14ac:dyDescent="0.25">
      <c r="A19" s="65" t="str">
        <f>$S$1&amp;" ("&amp;$V$2&amp;" to "&amp;$Z$2&amp;")"</f>
        <v>Lower Eyre Peninsula (2015-16 to 2019-20)</v>
      </c>
      <c r="B19" s="65"/>
      <c r="C19" s="65"/>
      <c r="D19" s="65"/>
      <c r="E19" s="65"/>
      <c r="F19" s="65"/>
      <c r="G19" s="65" t="str">
        <f>$S$1&amp;" ("&amp;$V$2&amp;" to "&amp;$Z$2&amp;")"</f>
        <v>Lower Eyre Peninsula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260</v>
      </c>
      <c r="Z19" s="116">
        <v>292</v>
      </c>
      <c r="AB19" s="121">
        <f t="shared" si="2"/>
        <v>6.6093254866455411E-2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69</v>
      </c>
      <c r="Z20" s="116">
        <v>92</v>
      </c>
      <c r="AB20" s="121">
        <f t="shared" si="2"/>
        <v>2.0823902218198281E-2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318</v>
      </c>
      <c r="Z21" s="116">
        <v>324</v>
      </c>
      <c r="AB21" s="121">
        <f t="shared" si="2"/>
        <v>7.3336351290176557E-2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225</v>
      </c>
      <c r="Z22" s="116">
        <v>236</v>
      </c>
      <c r="AB22" s="121">
        <f t="shared" si="2"/>
        <v>5.3417836124943413E-2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228</v>
      </c>
      <c r="Z23" s="116">
        <v>228</v>
      </c>
      <c r="AB23" s="121">
        <f t="shared" si="2"/>
        <v>5.1607062019013127E-2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11</v>
      </c>
      <c r="Z24" s="116">
        <v>12</v>
      </c>
      <c r="AB24" s="121">
        <f t="shared" si="2"/>
        <v>2.716161158895428E-3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102</v>
      </c>
      <c r="Z25" s="116">
        <v>110</v>
      </c>
      <c r="AB25" s="121">
        <f t="shared" si="2"/>
        <v>2.489814395654142E-2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57</v>
      </c>
      <c r="Z26" s="116">
        <v>72</v>
      </c>
      <c r="AB26" s="121">
        <f t="shared" si="2"/>
        <v>1.6296966953372568E-2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162</v>
      </c>
      <c r="Z27" s="116">
        <v>161</v>
      </c>
      <c r="AB27" s="121">
        <f t="shared" si="2"/>
        <v>3.6441828881846987E-2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175</v>
      </c>
      <c r="Z28" s="116">
        <v>186</v>
      </c>
      <c r="AB28" s="121">
        <f t="shared" si="2"/>
        <v>4.2100497962879131E-2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191</v>
      </c>
      <c r="Z29" s="116">
        <v>192</v>
      </c>
      <c r="AB29" s="121">
        <f t="shared" si="2"/>
        <v>4.3458578542326848E-2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331</v>
      </c>
      <c r="Z30" s="116">
        <v>335</v>
      </c>
      <c r="AB30" s="121">
        <f t="shared" si="2"/>
        <v>7.5826165685830699E-2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370</v>
      </c>
      <c r="Z31" s="116">
        <v>420</v>
      </c>
      <c r="AB31" s="121">
        <f t="shared" si="2"/>
        <v>9.5065640561339967E-2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44</v>
      </c>
      <c r="Z32" s="116">
        <v>54</v>
      </c>
      <c r="AB32" s="121">
        <f t="shared" si="2"/>
        <v>1.2222725215029425E-2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179</v>
      </c>
      <c r="Z33" s="116">
        <v>179</v>
      </c>
      <c r="AB33" s="121">
        <f t="shared" si="2"/>
        <v>4.051607062019013E-2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4178</v>
      </c>
      <c r="Z34" s="124">
        <v>4418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2592</v>
      </c>
      <c r="AB37" s="136">
        <f>Z37/Z40*100</f>
        <v>84.872298624754421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462</v>
      </c>
      <c r="AB38" s="136">
        <f>Z38/Z40*100</f>
        <v>15.12770137524558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3054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0</v>
      </c>
      <c r="Y44" s="116">
        <v>0</v>
      </c>
      <c r="Z44" s="116">
        <v>3</v>
      </c>
    </row>
    <row r="45" spans="19:32" x14ac:dyDescent="0.25">
      <c r="S45" s="119" t="s">
        <v>38</v>
      </c>
      <c r="T45" s="119"/>
      <c r="U45" s="116"/>
      <c r="V45" s="116">
        <v>46</v>
      </c>
      <c r="W45" s="116">
        <v>48</v>
      </c>
      <c r="X45" s="116">
        <v>59</v>
      </c>
      <c r="Y45" s="116">
        <v>75</v>
      </c>
      <c r="Z45" s="116">
        <v>82</v>
      </c>
    </row>
    <row r="46" spans="19:32" x14ac:dyDescent="0.25">
      <c r="S46" s="119" t="s">
        <v>39</v>
      </c>
      <c r="T46" s="119"/>
      <c r="U46" s="116"/>
      <c r="V46" s="116">
        <v>107</v>
      </c>
      <c r="W46" s="116">
        <v>157</v>
      </c>
      <c r="X46" s="116">
        <v>134</v>
      </c>
      <c r="Y46" s="116">
        <v>148</v>
      </c>
      <c r="Z46" s="116">
        <v>172</v>
      </c>
    </row>
    <row r="47" spans="19:32" x14ac:dyDescent="0.25">
      <c r="S47" s="119" t="s">
        <v>40</v>
      </c>
      <c r="T47" s="119"/>
      <c r="U47" s="116"/>
      <c r="V47" s="116">
        <v>145</v>
      </c>
      <c r="W47" s="116">
        <v>142</v>
      </c>
      <c r="X47" s="116">
        <v>160</v>
      </c>
      <c r="Y47" s="116">
        <v>126</v>
      </c>
      <c r="Z47" s="116">
        <v>163</v>
      </c>
    </row>
    <row r="48" spans="19:32" x14ac:dyDescent="0.25">
      <c r="S48" s="119" t="s">
        <v>41</v>
      </c>
      <c r="T48" s="119"/>
      <c r="U48" s="116"/>
      <c r="V48" s="116">
        <v>163</v>
      </c>
      <c r="W48" s="116">
        <v>165</v>
      </c>
      <c r="X48" s="116">
        <v>176</v>
      </c>
      <c r="Y48" s="116">
        <v>174</v>
      </c>
      <c r="Z48" s="116">
        <v>195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176</v>
      </c>
      <c r="W49" s="116">
        <v>150</v>
      </c>
      <c r="X49" s="116">
        <v>175</v>
      </c>
      <c r="Y49" s="116">
        <v>222</v>
      </c>
      <c r="Z49" s="116">
        <v>196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Lower Eyre Peninsula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145</v>
      </c>
      <c r="W50" s="116">
        <v>190</v>
      </c>
      <c r="X50" s="116">
        <v>215</v>
      </c>
      <c r="Y50" s="116">
        <v>179</v>
      </c>
      <c r="Z50" s="116">
        <v>185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164</v>
      </c>
      <c r="W51" s="116">
        <v>179</v>
      </c>
      <c r="X51" s="116">
        <v>172</v>
      </c>
      <c r="Y51" s="116">
        <v>190</v>
      </c>
      <c r="Z51" s="116">
        <v>209</v>
      </c>
    </row>
    <row r="52" spans="1:26" ht="15" customHeight="1" x14ac:dyDescent="0.25">
      <c r="S52" s="119" t="s">
        <v>45</v>
      </c>
      <c r="T52" s="119"/>
      <c r="U52" s="116"/>
      <c r="V52" s="116">
        <v>192</v>
      </c>
      <c r="W52" s="116">
        <v>233</v>
      </c>
      <c r="X52" s="116">
        <v>223</v>
      </c>
      <c r="Y52" s="116">
        <v>216</v>
      </c>
      <c r="Z52" s="116">
        <v>234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203</v>
      </c>
      <c r="W53" s="116">
        <v>214</v>
      </c>
      <c r="X53" s="116">
        <v>219</v>
      </c>
      <c r="Y53" s="116">
        <v>225</v>
      </c>
      <c r="Z53" s="116">
        <v>236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160</v>
      </c>
      <c r="W54" s="116">
        <v>197</v>
      </c>
      <c r="X54" s="116">
        <v>216</v>
      </c>
      <c r="Y54" s="116">
        <v>211</v>
      </c>
      <c r="Z54" s="116">
        <v>204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136</v>
      </c>
      <c r="W55" s="116">
        <v>156</v>
      </c>
      <c r="X55" s="116">
        <v>172</v>
      </c>
      <c r="Y55" s="116">
        <v>186</v>
      </c>
      <c r="Z55" s="116">
        <v>191</v>
      </c>
    </row>
    <row r="56" spans="1:26" ht="15" customHeight="1" x14ac:dyDescent="0.25">
      <c r="S56" s="119" t="s">
        <v>49</v>
      </c>
      <c r="T56" s="119"/>
      <c r="U56" s="116"/>
      <c r="V56" s="116">
        <v>57</v>
      </c>
      <c r="W56" s="116">
        <v>83</v>
      </c>
      <c r="X56" s="116">
        <v>104</v>
      </c>
      <c r="Y56" s="116">
        <v>99</v>
      </c>
      <c r="Z56" s="116">
        <v>122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27</v>
      </c>
      <c r="W57" s="116">
        <v>47</v>
      </c>
      <c r="X57" s="116">
        <v>45</v>
      </c>
      <c r="Y57" s="116">
        <v>41</v>
      </c>
      <c r="Z57" s="116">
        <v>55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10</v>
      </c>
      <c r="W58" s="116">
        <v>15</v>
      </c>
      <c r="X58" s="116">
        <v>29</v>
      </c>
      <c r="Y58" s="116">
        <v>28</v>
      </c>
      <c r="Z58" s="116">
        <v>34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7</v>
      </c>
      <c r="W59" s="116">
        <v>4</v>
      </c>
      <c r="X59" s="116">
        <v>7</v>
      </c>
      <c r="Y59" s="116">
        <v>3</v>
      </c>
      <c r="Z59" s="116">
        <v>11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5</v>
      </c>
      <c r="X60" s="116">
        <v>2</v>
      </c>
      <c r="Y60" s="116">
        <v>3</v>
      </c>
      <c r="Z60" s="116">
        <v>3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1742</v>
      </c>
      <c r="W61" s="116">
        <v>1990</v>
      </c>
      <c r="X61" s="116">
        <v>2179</v>
      </c>
      <c r="Y61" s="116">
        <v>2140</v>
      </c>
      <c r="Z61" s="116">
        <v>2299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5</v>
      </c>
      <c r="X63" s="116">
        <v>2</v>
      </c>
      <c r="Y63" s="116">
        <v>6</v>
      </c>
      <c r="Z63" s="116">
        <v>5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40</v>
      </c>
      <c r="W64" s="116">
        <v>64</v>
      </c>
      <c r="X64" s="116">
        <v>48</v>
      </c>
      <c r="Y64" s="116">
        <v>50</v>
      </c>
      <c r="Z64" s="116">
        <v>62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Lower Eyre Peninsula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103</v>
      </c>
      <c r="W65" s="116">
        <v>123</v>
      </c>
      <c r="X65" s="116">
        <v>169</v>
      </c>
      <c r="Y65" s="116">
        <v>137</v>
      </c>
      <c r="Z65" s="116">
        <v>157</v>
      </c>
    </row>
    <row r="66" spans="1:26" x14ac:dyDescent="0.25">
      <c r="S66" s="119" t="s">
        <v>40</v>
      </c>
      <c r="T66" s="119"/>
      <c r="U66" s="116"/>
      <c r="V66" s="116">
        <v>114</v>
      </c>
      <c r="W66" s="116">
        <v>99</v>
      </c>
      <c r="X66" s="116">
        <v>135</v>
      </c>
      <c r="Y66" s="116">
        <v>139</v>
      </c>
      <c r="Z66" s="116">
        <v>111</v>
      </c>
    </row>
    <row r="67" spans="1:26" x14ac:dyDescent="0.25">
      <c r="S67" s="119" t="s">
        <v>41</v>
      </c>
      <c r="T67" s="119"/>
      <c r="U67" s="116"/>
      <c r="V67" s="116">
        <v>152</v>
      </c>
      <c r="W67" s="116">
        <v>137</v>
      </c>
      <c r="X67" s="116">
        <v>136</v>
      </c>
      <c r="Y67" s="116">
        <v>152</v>
      </c>
      <c r="Z67" s="116">
        <v>161</v>
      </c>
    </row>
    <row r="68" spans="1:26" x14ac:dyDescent="0.25">
      <c r="S68" s="119" t="s">
        <v>42</v>
      </c>
      <c r="T68" s="119"/>
      <c r="U68" s="116"/>
      <c r="V68" s="116">
        <v>161</v>
      </c>
      <c r="W68" s="116">
        <v>176</v>
      </c>
      <c r="X68" s="116">
        <v>176</v>
      </c>
      <c r="Y68" s="116">
        <v>188</v>
      </c>
      <c r="Z68" s="116">
        <v>206</v>
      </c>
    </row>
    <row r="69" spans="1:26" x14ac:dyDescent="0.25">
      <c r="S69" s="119" t="s">
        <v>43</v>
      </c>
      <c r="T69" s="119"/>
      <c r="U69" s="116"/>
      <c r="V69" s="116">
        <v>133</v>
      </c>
      <c r="W69" s="116">
        <v>178</v>
      </c>
      <c r="X69" s="116">
        <v>194</v>
      </c>
      <c r="Y69" s="116">
        <v>214</v>
      </c>
      <c r="Z69" s="116">
        <v>186</v>
      </c>
    </row>
    <row r="70" spans="1:26" x14ac:dyDescent="0.25">
      <c r="S70" s="119" t="s">
        <v>44</v>
      </c>
      <c r="T70" s="119"/>
      <c r="U70" s="116"/>
      <c r="V70" s="116">
        <v>179</v>
      </c>
      <c r="W70" s="116">
        <v>176</v>
      </c>
      <c r="X70" s="116">
        <v>217</v>
      </c>
      <c r="Y70" s="116">
        <v>218</v>
      </c>
      <c r="Z70" s="116">
        <v>231</v>
      </c>
    </row>
    <row r="71" spans="1:26" x14ac:dyDescent="0.25">
      <c r="S71" s="119" t="s">
        <v>45</v>
      </c>
      <c r="T71" s="119"/>
      <c r="U71" s="116"/>
      <c r="V71" s="116">
        <v>195</v>
      </c>
      <c r="W71" s="116">
        <v>257</v>
      </c>
      <c r="X71" s="116">
        <v>261</v>
      </c>
      <c r="Y71" s="116">
        <v>238</v>
      </c>
      <c r="Z71" s="116">
        <v>238</v>
      </c>
    </row>
    <row r="72" spans="1:26" x14ac:dyDescent="0.25">
      <c r="S72" s="119" t="s">
        <v>46</v>
      </c>
      <c r="T72" s="119"/>
      <c r="U72" s="116"/>
      <c r="V72" s="116">
        <v>153</v>
      </c>
      <c r="W72" s="116">
        <v>191</v>
      </c>
      <c r="X72" s="116">
        <v>229</v>
      </c>
      <c r="Y72" s="116">
        <v>235</v>
      </c>
      <c r="Z72" s="116">
        <v>258</v>
      </c>
    </row>
    <row r="73" spans="1:26" x14ac:dyDescent="0.25">
      <c r="S73" s="119" t="s">
        <v>47</v>
      </c>
      <c r="T73" s="119"/>
      <c r="U73" s="116"/>
      <c r="V73" s="116">
        <v>141</v>
      </c>
      <c r="W73" s="116">
        <v>157</v>
      </c>
      <c r="X73" s="116">
        <v>208</v>
      </c>
      <c r="Y73" s="116">
        <v>208</v>
      </c>
      <c r="Z73" s="116">
        <v>199</v>
      </c>
    </row>
    <row r="74" spans="1:26" x14ac:dyDescent="0.25">
      <c r="S74" s="119" t="s">
        <v>48</v>
      </c>
      <c r="T74" s="119"/>
      <c r="U74" s="116"/>
      <c r="V74" s="116">
        <v>79</v>
      </c>
      <c r="W74" s="116">
        <v>114</v>
      </c>
      <c r="X74" s="116">
        <v>130</v>
      </c>
      <c r="Y74" s="116">
        <v>128</v>
      </c>
      <c r="Z74" s="116">
        <v>166</v>
      </c>
    </row>
    <row r="75" spans="1:26" x14ac:dyDescent="0.25">
      <c r="S75" s="119" t="s">
        <v>49</v>
      </c>
      <c r="T75" s="119"/>
      <c r="U75" s="116"/>
      <c r="V75" s="116">
        <v>46</v>
      </c>
      <c r="W75" s="116">
        <v>48</v>
      </c>
      <c r="X75" s="116">
        <v>84</v>
      </c>
      <c r="Y75" s="116">
        <v>66</v>
      </c>
      <c r="Z75" s="116">
        <v>93</v>
      </c>
    </row>
    <row r="76" spans="1:26" x14ac:dyDescent="0.25">
      <c r="S76" s="119" t="s">
        <v>50</v>
      </c>
      <c r="T76" s="119"/>
      <c r="U76" s="116"/>
      <c r="V76" s="116">
        <v>13</v>
      </c>
      <c r="W76" s="116">
        <v>22</v>
      </c>
      <c r="X76" s="116">
        <v>28</v>
      </c>
      <c r="Y76" s="116">
        <v>25</v>
      </c>
      <c r="Z76" s="116">
        <v>34</v>
      </c>
    </row>
    <row r="77" spans="1:26" x14ac:dyDescent="0.25">
      <c r="S77" s="119" t="s">
        <v>51</v>
      </c>
      <c r="T77" s="119"/>
      <c r="U77" s="116"/>
      <c r="V77" s="116">
        <v>10</v>
      </c>
      <c r="W77" s="116">
        <v>14</v>
      </c>
      <c r="X77" s="116">
        <v>14</v>
      </c>
      <c r="Y77" s="116">
        <v>19</v>
      </c>
      <c r="Z77" s="116">
        <v>18</v>
      </c>
    </row>
    <row r="78" spans="1:26" x14ac:dyDescent="0.25">
      <c r="S78" s="119" t="s">
        <v>52</v>
      </c>
      <c r="T78" s="119"/>
      <c r="U78" s="116"/>
      <c r="V78" s="116">
        <v>4</v>
      </c>
      <c r="W78" s="116">
        <v>7</v>
      </c>
      <c r="X78" s="116">
        <v>9</v>
      </c>
      <c r="Y78" s="116">
        <v>4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5</v>
      </c>
    </row>
    <row r="80" spans="1:26" x14ac:dyDescent="0.25">
      <c r="S80" s="122" t="s">
        <v>54</v>
      </c>
      <c r="T80" s="122"/>
      <c r="U80" s="116"/>
      <c r="V80" s="116">
        <v>1538</v>
      </c>
      <c r="W80" s="116">
        <v>1766</v>
      </c>
      <c r="X80" s="116">
        <v>2046</v>
      </c>
      <c r="Y80" s="116">
        <v>2033</v>
      </c>
      <c r="Z80" s="116">
        <v>2125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Lower Eyre Peninsula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121</v>
      </c>
      <c r="W83" s="116">
        <v>136</v>
      </c>
      <c r="X83" s="116">
        <v>143</v>
      </c>
      <c r="Y83" s="116">
        <v>142</v>
      </c>
      <c r="Z83" s="116">
        <v>159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94</v>
      </c>
      <c r="W84" s="116">
        <v>109</v>
      </c>
      <c r="X84" s="116">
        <v>120</v>
      </c>
      <c r="Y84" s="116">
        <v>119</v>
      </c>
      <c r="Z84" s="116">
        <v>110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193</v>
      </c>
      <c r="W85" s="116">
        <v>213</v>
      </c>
      <c r="X85" s="116">
        <v>230</v>
      </c>
      <c r="Y85" s="116">
        <v>240</v>
      </c>
      <c r="Z85" s="116">
        <v>242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4,420</v>
      </c>
      <c r="D86" s="98">
        <f t="shared" ref="D86:D91" si="4">AD4</f>
        <v>5.8175724203974211E-2</v>
      </c>
      <c r="E86" s="99">
        <f t="shared" ref="E86:E91" si="5">AD4</f>
        <v>5.8175724203974211E-2</v>
      </c>
      <c r="F86" s="98">
        <f t="shared" ref="F86:F91" si="6">AF4</f>
        <v>0.346329576606762</v>
      </c>
      <c r="G86" s="99">
        <f t="shared" ref="G86:G91" si="7">AF4</f>
        <v>0.346329576606762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42</v>
      </c>
      <c r="W86" s="116">
        <v>46</v>
      </c>
      <c r="X86" s="116">
        <v>49</v>
      </c>
      <c r="Y86" s="116">
        <v>52</v>
      </c>
      <c r="Z86" s="116">
        <v>67</v>
      </c>
    </row>
    <row r="87" spans="1:30" ht="15" customHeight="1" x14ac:dyDescent="0.25">
      <c r="A87" s="100" t="s">
        <v>4</v>
      </c>
      <c r="B87" s="51"/>
      <c r="C87" s="101" t="str">
        <f t="shared" si="3"/>
        <v>2,298</v>
      </c>
      <c r="D87" s="98">
        <f t="shared" si="4"/>
        <v>7.3330219523587203E-2</v>
      </c>
      <c r="E87" s="99">
        <f t="shared" si="5"/>
        <v>7.3330219523587203E-2</v>
      </c>
      <c r="F87" s="98">
        <f t="shared" si="6"/>
        <v>0.31841652323580028</v>
      </c>
      <c r="G87" s="99">
        <f t="shared" si="7"/>
        <v>0.31841652323580028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16</v>
      </c>
      <c r="W87" s="116">
        <v>25</v>
      </c>
      <c r="X87" s="116">
        <v>23</v>
      </c>
      <c r="Y87" s="116">
        <v>27</v>
      </c>
      <c r="Z87" s="116">
        <v>26</v>
      </c>
    </row>
    <row r="88" spans="1:30" ht="15" customHeight="1" x14ac:dyDescent="0.25">
      <c r="A88" s="100" t="s">
        <v>5</v>
      </c>
      <c r="B88" s="51"/>
      <c r="C88" s="101" t="str">
        <f t="shared" si="3"/>
        <v>2,127</v>
      </c>
      <c r="D88" s="98">
        <f t="shared" si="4"/>
        <v>4.6237088047220931E-2</v>
      </c>
      <c r="E88" s="99">
        <f t="shared" si="5"/>
        <v>4.6237088047220931E-2</v>
      </c>
      <c r="F88" s="98">
        <f t="shared" si="6"/>
        <v>0.384765625</v>
      </c>
      <c r="G88" s="99">
        <f t="shared" si="7"/>
        <v>0.384765625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45</v>
      </c>
      <c r="W88" s="116">
        <v>54</v>
      </c>
      <c r="X88" s="116">
        <v>60</v>
      </c>
      <c r="Y88" s="116">
        <v>55</v>
      </c>
      <c r="Z88" s="116">
        <v>65</v>
      </c>
    </row>
    <row r="89" spans="1:30" ht="15" customHeight="1" x14ac:dyDescent="0.25">
      <c r="A89" s="51" t="s">
        <v>6</v>
      </c>
      <c r="B89" s="51"/>
      <c r="C89" s="101" t="str">
        <f t="shared" si="3"/>
        <v>3,054</v>
      </c>
      <c r="D89" s="98">
        <f t="shared" si="4"/>
        <v>9.3447905477980653E-2</v>
      </c>
      <c r="E89" s="99">
        <f t="shared" si="5"/>
        <v>9.3447905477980653E-2</v>
      </c>
      <c r="F89" s="98">
        <f t="shared" si="6"/>
        <v>0.35552596537949399</v>
      </c>
      <c r="G89" s="99">
        <f t="shared" si="7"/>
        <v>0.35552596537949399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109</v>
      </c>
      <c r="W89" s="116">
        <v>137</v>
      </c>
      <c r="X89" s="116">
        <v>148</v>
      </c>
      <c r="Y89" s="116">
        <v>149</v>
      </c>
      <c r="Z89" s="116">
        <v>146</v>
      </c>
    </row>
    <row r="90" spans="1:30" ht="15" customHeight="1" x14ac:dyDescent="0.25">
      <c r="A90" s="51" t="s">
        <v>100</v>
      </c>
      <c r="B90" s="51"/>
      <c r="C90" s="101" t="str">
        <f t="shared" si="3"/>
        <v>$36,962</v>
      </c>
      <c r="D90" s="98">
        <f t="shared" si="4"/>
        <v>9.5925141296950844E-3</v>
      </c>
      <c r="E90" s="99">
        <f t="shared" si="5"/>
        <v>9.5925141296950844E-3</v>
      </c>
      <c r="F90" s="98">
        <f t="shared" si="6"/>
        <v>9.3324755228207046E-2</v>
      </c>
      <c r="G90" s="99">
        <f t="shared" si="7"/>
        <v>9.3324755228207046E-2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205</v>
      </c>
      <c r="W90" s="116">
        <v>224</v>
      </c>
      <c r="X90" s="116">
        <v>254</v>
      </c>
      <c r="Y90" s="116">
        <v>263</v>
      </c>
      <c r="Z90" s="116">
        <v>274</v>
      </c>
    </row>
    <row r="91" spans="1:30" ht="15" customHeight="1" x14ac:dyDescent="0.25">
      <c r="A91" s="51" t="s">
        <v>7</v>
      </c>
      <c r="B91" s="51"/>
      <c r="C91" s="101" t="str">
        <f t="shared" si="3"/>
        <v>$170.4 mil</v>
      </c>
      <c r="D91" s="98">
        <f t="shared" si="4"/>
        <v>1.1343029590697329E-2</v>
      </c>
      <c r="E91" s="99">
        <f t="shared" si="5"/>
        <v>1.1343029590697329E-2</v>
      </c>
      <c r="F91" s="98">
        <f t="shared" si="6"/>
        <v>0.53423110327961121</v>
      </c>
      <c r="G91" s="99">
        <f t="shared" si="7"/>
        <v>0.53423110327961121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1188</v>
      </c>
      <c r="W91" s="116">
        <v>1329</v>
      </c>
      <c r="X91" s="116">
        <v>1484</v>
      </c>
      <c r="Y91" s="116">
        <v>1453</v>
      </c>
      <c r="Z91" s="116">
        <v>1602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67</v>
      </c>
      <c r="W93" s="116">
        <v>91</v>
      </c>
      <c r="X93" s="116">
        <v>96</v>
      </c>
      <c r="Y93" s="116">
        <v>99</v>
      </c>
      <c r="Z93" s="116">
        <v>101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184</v>
      </c>
      <c r="W94" s="116">
        <v>205</v>
      </c>
      <c r="X94" s="116">
        <v>245</v>
      </c>
      <c r="Y94" s="116">
        <v>253</v>
      </c>
      <c r="Z94" s="116">
        <v>280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41</v>
      </c>
      <c r="W95" s="116">
        <v>40</v>
      </c>
      <c r="X95" s="116">
        <v>46</v>
      </c>
      <c r="Y95" s="116">
        <v>52</v>
      </c>
      <c r="Z95" s="116">
        <v>57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155</v>
      </c>
      <c r="W96" s="116">
        <v>189</v>
      </c>
      <c r="X96" s="116">
        <v>222</v>
      </c>
      <c r="Y96" s="116">
        <v>235</v>
      </c>
      <c r="Z96" s="116">
        <v>273</v>
      </c>
    </row>
    <row r="97" spans="1:32" ht="15" customHeight="1" x14ac:dyDescent="0.25">
      <c r="S97" s="119" t="s">
        <v>191</v>
      </c>
      <c r="T97" s="119"/>
      <c r="U97" s="116"/>
      <c r="V97" s="116">
        <v>164</v>
      </c>
      <c r="W97" s="116">
        <v>190</v>
      </c>
      <c r="X97" s="116">
        <v>214</v>
      </c>
      <c r="Y97" s="116">
        <v>231</v>
      </c>
      <c r="Z97" s="116">
        <v>224</v>
      </c>
    </row>
    <row r="98" spans="1:32" ht="15" customHeight="1" x14ac:dyDescent="0.25">
      <c r="S98" s="119" t="s">
        <v>192</v>
      </c>
      <c r="T98" s="119"/>
      <c r="U98" s="116"/>
      <c r="V98" s="116">
        <v>111</v>
      </c>
      <c r="W98" s="116">
        <v>128</v>
      </c>
      <c r="X98" s="116">
        <v>132</v>
      </c>
      <c r="Y98" s="116">
        <v>100</v>
      </c>
      <c r="Z98" s="116">
        <v>106</v>
      </c>
    </row>
    <row r="99" spans="1:32" ht="15" customHeight="1" x14ac:dyDescent="0.25">
      <c r="S99" s="119" t="s">
        <v>193</v>
      </c>
      <c r="T99" s="119"/>
      <c r="U99" s="116"/>
      <c r="V99" s="116">
        <v>11</v>
      </c>
      <c r="W99" s="116">
        <v>10</v>
      </c>
      <c r="X99" s="116">
        <v>9</v>
      </c>
      <c r="Y99" s="116">
        <v>11</v>
      </c>
      <c r="Z99" s="116">
        <v>14</v>
      </c>
    </row>
    <row r="100" spans="1:32" ht="15" customHeight="1" x14ac:dyDescent="0.25">
      <c r="S100" s="119" t="s">
        <v>59</v>
      </c>
      <c r="T100" s="119"/>
      <c r="U100" s="116"/>
      <c r="V100" s="116">
        <v>84</v>
      </c>
      <c r="W100" s="116">
        <v>104</v>
      </c>
      <c r="X100" s="116">
        <v>111</v>
      </c>
      <c r="Y100" s="116">
        <v>97</v>
      </c>
      <c r="Z100" s="116">
        <v>84</v>
      </c>
    </row>
    <row r="101" spans="1:32" x14ac:dyDescent="0.25">
      <c r="A101" s="20"/>
      <c r="S101" s="122" t="s">
        <v>54</v>
      </c>
      <c r="T101" s="122"/>
      <c r="U101" s="116"/>
      <c r="V101" s="116">
        <v>1066</v>
      </c>
      <c r="W101" s="116">
        <v>1202</v>
      </c>
      <c r="X101" s="116">
        <v>1364</v>
      </c>
      <c r="Y101" s="116">
        <v>1346</v>
      </c>
      <c r="Z101" s="116">
        <v>1455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2173</v>
      </c>
      <c r="W104" s="116">
        <v>2501</v>
      </c>
      <c r="X104" s="116">
        <v>2727</v>
      </c>
      <c r="Y104" s="116">
        <v>2751</v>
      </c>
      <c r="Z104" s="116">
        <v>2878</v>
      </c>
      <c r="AB104" s="113" t="str">
        <f>TEXT(Z104,"###,###")</f>
        <v>2,878</v>
      </c>
      <c r="AD104" s="134">
        <f>Z104/($Z$4)*100</f>
        <v>65.113122171945705</v>
      </c>
      <c r="AF104" s="113"/>
    </row>
    <row r="105" spans="1:32" x14ac:dyDescent="0.25">
      <c r="S105" s="119" t="s">
        <v>18</v>
      </c>
      <c r="T105" s="119"/>
      <c r="U105" s="116"/>
      <c r="V105" s="116">
        <v>466</v>
      </c>
      <c r="W105" s="116">
        <v>546</v>
      </c>
      <c r="X105" s="116">
        <v>609</v>
      </c>
      <c r="Y105" s="116">
        <v>629</v>
      </c>
      <c r="Z105" s="116">
        <v>660</v>
      </c>
      <c r="AB105" s="113" t="str">
        <f>TEXT(Z105,"###,###")</f>
        <v>660</v>
      </c>
      <c r="AD105" s="134">
        <f>Z105/($Z$4)*100</f>
        <v>14.932126696832579</v>
      </c>
      <c r="AF105" s="113"/>
    </row>
    <row r="106" spans="1:32" x14ac:dyDescent="0.25">
      <c r="S106" s="122" t="s">
        <v>54</v>
      </c>
      <c r="T106" s="122"/>
      <c r="U106" s="124"/>
      <c r="V106" s="124">
        <v>2639</v>
      </c>
      <c r="W106" s="124">
        <v>3047</v>
      </c>
      <c r="X106" s="124">
        <v>3336</v>
      </c>
      <c r="Y106" s="124">
        <v>3380</v>
      </c>
      <c r="Z106" s="124">
        <v>3538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576</v>
      </c>
      <c r="W108" s="116">
        <v>737</v>
      </c>
      <c r="X108" s="116">
        <v>819</v>
      </c>
      <c r="Y108" s="116">
        <v>747</v>
      </c>
      <c r="Z108" s="116">
        <v>730</v>
      </c>
      <c r="AB108" s="113" t="str">
        <f>TEXT(Z108,"###,###")</f>
        <v>730</v>
      </c>
      <c r="AD108" s="134">
        <f>Z108/($Z$4)*100</f>
        <v>16.515837104072396</v>
      </c>
      <c r="AF108" s="113"/>
    </row>
    <row r="109" spans="1:32" x14ac:dyDescent="0.25">
      <c r="S109" s="119" t="s">
        <v>21</v>
      </c>
      <c r="T109" s="119"/>
      <c r="U109" s="116"/>
      <c r="V109" s="116">
        <v>648</v>
      </c>
      <c r="W109" s="116">
        <v>741</v>
      </c>
      <c r="X109" s="116">
        <v>772</v>
      </c>
      <c r="Y109" s="116">
        <v>725</v>
      </c>
      <c r="Z109" s="116">
        <v>863</v>
      </c>
      <c r="AB109" s="113" t="str">
        <f>TEXT(Z109,"###,###")</f>
        <v>863</v>
      </c>
      <c r="AD109" s="134">
        <f>Z109/($Z$4)*100</f>
        <v>19.524886877828056</v>
      </c>
      <c r="AF109" s="113"/>
    </row>
    <row r="110" spans="1:32" x14ac:dyDescent="0.25">
      <c r="S110" s="119" t="s">
        <v>22</v>
      </c>
      <c r="T110" s="119"/>
      <c r="U110" s="116"/>
      <c r="V110" s="116">
        <v>617</v>
      </c>
      <c r="W110" s="116">
        <v>655</v>
      </c>
      <c r="X110" s="116">
        <v>747</v>
      </c>
      <c r="Y110" s="116">
        <v>759</v>
      </c>
      <c r="Z110" s="116">
        <v>774</v>
      </c>
      <c r="AB110" s="113" t="str">
        <f>TEXT(Z110,"###,###")</f>
        <v>774</v>
      </c>
      <c r="AD110" s="134">
        <f>Z110/($Z$4)*100</f>
        <v>17.511312217194568</v>
      </c>
      <c r="AF110" s="113"/>
    </row>
    <row r="111" spans="1:32" x14ac:dyDescent="0.25">
      <c r="S111" s="119" t="s">
        <v>23</v>
      </c>
      <c r="T111" s="119"/>
      <c r="U111" s="116"/>
      <c r="V111" s="116">
        <v>796</v>
      </c>
      <c r="W111" s="116">
        <v>914</v>
      </c>
      <c r="X111" s="116">
        <v>1009</v>
      </c>
      <c r="Y111" s="116">
        <v>1147</v>
      </c>
      <c r="Z111" s="116">
        <v>1160</v>
      </c>
      <c r="AB111" s="113" t="str">
        <f>TEXT(Z111,"###,###")</f>
        <v>1,160</v>
      </c>
      <c r="AD111" s="134">
        <f>Z111/($Z$4)*100</f>
        <v>26.244343891402718</v>
      </c>
      <c r="AF111" s="113"/>
    </row>
    <row r="112" spans="1:32" x14ac:dyDescent="0.25">
      <c r="S112" s="122" t="s">
        <v>54</v>
      </c>
      <c r="T112" s="122"/>
      <c r="U112" s="116"/>
      <c r="V112" s="116">
        <v>3282</v>
      </c>
      <c r="W112" s="116">
        <v>3756</v>
      </c>
      <c r="X112" s="116">
        <v>4228</v>
      </c>
      <c r="Y112" s="116">
        <v>4178</v>
      </c>
      <c r="Z112" s="116">
        <v>4419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43.7</v>
      </c>
      <c r="W118" s="135">
        <v>43.34</v>
      </c>
      <c r="X118" s="135">
        <v>44.06</v>
      </c>
      <c r="Y118" s="135">
        <v>43.68</v>
      </c>
      <c r="Z118" s="135">
        <v>44.12</v>
      </c>
      <c r="AB118" s="113" t="str">
        <f>TEXT(Z118,"##.0")</f>
        <v>44.1</v>
      </c>
    </row>
    <row r="120" spans="19:32" x14ac:dyDescent="0.25">
      <c r="S120" s="105" t="s">
        <v>102</v>
      </c>
      <c r="T120" s="116"/>
      <c r="U120" s="116"/>
      <c r="V120" s="116">
        <v>1594</v>
      </c>
      <c r="W120" s="116">
        <v>1743</v>
      </c>
      <c r="X120" s="116">
        <v>1892</v>
      </c>
      <c r="Y120" s="116">
        <v>1927</v>
      </c>
      <c r="Z120" s="116">
        <v>2047</v>
      </c>
      <c r="AB120" s="113" t="str">
        <f>TEXT(Z120,"###,###")</f>
        <v>2,047</v>
      </c>
    </row>
    <row r="121" spans="19:32" x14ac:dyDescent="0.25">
      <c r="S121" s="105" t="s">
        <v>103</v>
      </c>
      <c r="T121" s="116"/>
      <c r="U121" s="116"/>
      <c r="V121" s="116">
        <v>395</v>
      </c>
      <c r="W121" s="116">
        <v>455</v>
      </c>
      <c r="X121" s="116">
        <v>569</v>
      </c>
      <c r="Y121" s="116">
        <v>478</v>
      </c>
      <c r="Z121" s="116">
        <v>595</v>
      </c>
      <c r="AB121" s="113" t="str">
        <f>TEXT(Z121,"###,###")</f>
        <v>595</v>
      </c>
    </row>
    <row r="122" spans="19:32" x14ac:dyDescent="0.25">
      <c r="S122" s="105" t="s">
        <v>104</v>
      </c>
      <c r="T122" s="116"/>
      <c r="U122" s="116"/>
      <c r="V122" s="116">
        <v>263</v>
      </c>
      <c r="W122" s="116">
        <v>333</v>
      </c>
      <c r="X122" s="116">
        <v>388</v>
      </c>
      <c r="Y122" s="116">
        <v>389</v>
      </c>
      <c r="Z122" s="116">
        <v>413</v>
      </c>
      <c r="AB122" s="113" t="str">
        <f>TEXT(Z122,"###,###")</f>
        <v>413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1857</v>
      </c>
      <c r="W124" s="116">
        <v>2076</v>
      </c>
      <c r="X124" s="116">
        <v>2280</v>
      </c>
      <c r="Y124" s="116">
        <v>2316</v>
      </c>
      <c r="Z124" s="116">
        <v>2460</v>
      </c>
      <c r="AB124" s="113" t="str">
        <f>TEXT(Z124,"###,###")</f>
        <v>2,460</v>
      </c>
      <c r="AD124" s="131">
        <f>Z124/$Z$7*100</f>
        <v>80.550098231827121</v>
      </c>
    </row>
    <row r="125" spans="19:32" x14ac:dyDescent="0.25">
      <c r="S125" s="105" t="s">
        <v>106</v>
      </c>
      <c r="T125" s="116"/>
      <c r="U125" s="116"/>
      <c r="V125" s="116">
        <v>658</v>
      </c>
      <c r="W125" s="116">
        <v>788</v>
      </c>
      <c r="X125" s="116">
        <v>957</v>
      </c>
      <c r="Y125" s="116">
        <v>867</v>
      </c>
      <c r="Z125" s="116">
        <v>1008</v>
      </c>
      <c r="AB125" s="113" t="str">
        <f>TEXT(Z125,"###,###")</f>
        <v>1,008</v>
      </c>
      <c r="AD125" s="131">
        <f>Z125/$Z$7*100</f>
        <v>33.005893909626721</v>
      </c>
    </row>
    <row r="127" spans="19:32" x14ac:dyDescent="0.25">
      <c r="S127" s="105" t="s">
        <v>107</v>
      </c>
      <c r="T127" s="116"/>
      <c r="U127" s="116"/>
      <c r="V127" s="116">
        <v>1192</v>
      </c>
      <c r="W127" s="116">
        <v>1329</v>
      </c>
      <c r="X127" s="116">
        <v>1481</v>
      </c>
      <c r="Y127" s="116">
        <v>1449</v>
      </c>
      <c r="Z127" s="116">
        <v>1600</v>
      </c>
      <c r="AB127" s="113" t="str">
        <f>TEXT(Z127,"###,###")</f>
        <v>1,600</v>
      </c>
      <c r="AD127" s="131">
        <f>Z127/$Z$7*100</f>
        <v>52.390307793058291</v>
      </c>
    </row>
    <row r="128" spans="19:32" x14ac:dyDescent="0.25">
      <c r="S128" s="105" t="s">
        <v>108</v>
      </c>
      <c r="T128" s="116"/>
      <c r="U128" s="116"/>
      <c r="V128" s="116">
        <v>1069</v>
      </c>
      <c r="W128" s="116">
        <v>1202</v>
      </c>
      <c r="X128" s="116">
        <v>1366</v>
      </c>
      <c r="Y128" s="116">
        <v>1344</v>
      </c>
      <c r="Z128" s="116">
        <v>1456</v>
      </c>
      <c r="AB128" s="113" t="str">
        <f>TEXT(Z128,"###,###")</f>
        <v>1,456</v>
      </c>
      <c r="AD128" s="131">
        <f>Z128/$Z$7*100</f>
        <v>47.675180091683039</v>
      </c>
    </row>
    <row r="130" spans="19:20" x14ac:dyDescent="0.25">
      <c r="S130" s="105" t="s">
        <v>267</v>
      </c>
      <c r="T130" s="131">
        <v>67.026850032743951</v>
      </c>
    </row>
    <row r="131" spans="19:20" x14ac:dyDescent="0.25">
      <c r="S131" s="105" t="s">
        <v>268</v>
      </c>
      <c r="T131" s="131">
        <v>19.482645710543551</v>
      </c>
    </row>
    <row r="132" spans="19:20" x14ac:dyDescent="0.25">
      <c r="S132" s="105" t="s">
        <v>269</v>
      </c>
      <c r="T132" s="131">
        <v>13.52324819908317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5742A65-3417-424D-87F9-C76084FF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461D5F6-466E-4972-9226-A5D2058AF3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4F094-8850-4FE7-9D5D-BBCDD4A4C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4273D8-B789-499A-93CC-8A9F83E6BF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864C9-E092-44F0-9003-78232CB2644A}">
  <sheetPr codeName="Sheet94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13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13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140</v>
      </c>
      <c r="T1" s="103"/>
      <c r="U1" s="103"/>
      <c r="V1" s="103"/>
      <c r="W1" s="103"/>
      <c r="X1" s="103"/>
      <c r="Y1" s="104" t="s">
        <v>141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140</v>
      </c>
      <c r="Y3" s="109" t="s">
        <v>141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10.30 Loxton Waikerie,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7763</v>
      </c>
      <c r="W4" s="112">
        <v>8372</v>
      </c>
      <c r="X4" s="112">
        <v>9367</v>
      </c>
      <c r="Y4" s="112">
        <v>8827</v>
      </c>
      <c r="Z4" s="112">
        <v>9174</v>
      </c>
      <c r="AB4" s="113" t="str">
        <f>TEXT(Z4,"###,###")</f>
        <v>9,174</v>
      </c>
      <c r="AD4" s="114">
        <f>Z4/Y4-1</f>
        <v>3.931120425965795E-2</v>
      </c>
      <c r="AF4" s="114">
        <f>Z4/V4-1</f>
        <v>0.18175962900940368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4180</v>
      </c>
      <c r="W5" s="112">
        <v>4506</v>
      </c>
      <c r="X5" s="112">
        <v>4935</v>
      </c>
      <c r="Y5" s="112">
        <v>4558</v>
      </c>
      <c r="Z5" s="112">
        <v>4815</v>
      </c>
      <c r="AB5" s="113" t="str">
        <f>TEXT(Z5,"###,###")</f>
        <v>4,815</v>
      </c>
      <c r="AD5" s="114">
        <f t="shared" ref="AD5:AD9" si="0">Z5/Y5-1</f>
        <v>5.6384379113646244E-2</v>
      </c>
      <c r="AF5" s="114">
        <f t="shared" ref="AF5:AF9" si="1">Z5/V5-1</f>
        <v>0.15191387559808622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3587</v>
      </c>
      <c r="W6" s="112">
        <v>3866</v>
      </c>
      <c r="X6" s="112">
        <v>4430</v>
      </c>
      <c r="Y6" s="112">
        <v>4273</v>
      </c>
      <c r="Z6" s="112">
        <v>4360</v>
      </c>
      <c r="AB6" s="113" t="str">
        <f>TEXT(Z6,"###,###")</f>
        <v>4,360</v>
      </c>
      <c r="AD6" s="114">
        <f t="shared" si="0"/>
        <v>2.0360402527498156E-2</v>
      </c>
      <c r="AF6" s="114">
        <f t="shared" si="1"/>
        <v>0.21550041817674948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5301</v>
      </c>
      <c r="W7" s="112">
        <v>5718</v>
      </c>
      <c r="X7" s="112">
        <v>6386</v>
      </c>
      <c r="Y7" s="112">
        <v>5989</v>
      </c>
      <c r="Z7" s="112">
        <v>6328</v>
      </c>
      <c r="AB7" s="113" t="str">
        <f>TEXT(Z7,"###,###")</f>
        <v>6,328</v>
      </c>
      <c r="AD7" s="114">
        <f t="shared" si="0"/>
        <v>5.6603773584905648E-2</v>
      </c>
      <c r="AF7" s="114">
        <f t="shared" si="1"/>
        <v>0.19373703074891524</v>
      </c>
    </row>
    <row r="8" spans="1:32" ht="17.25" customHeight="1" x14ac:dyDescent="0.25">
      <c r="A8" s="66" t="s">
        <v>13</v>
      </c>
      <c r="B8" s="67"/>
      <c r="C8" s="31"/>
      <c r="D8" s="68" t="str">
        <f>AB4</f>
        <v>9,174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6,328</v>
      </c>
      <c r="P8" s="69"/>
      <c r="S8" s="111" t="s">
        <v>86</v>
      </c>
      <c r="T8" s="112"/>
      <c r="U8" s="112"/>
      <c r="V8" s="112">
        <v>32088.5</v>
      </c>
      <c r="W8" s="112">
        <v>32744</v>
      </c>
      <c r="X8" s="112">
        <v>33034</v>
      </c>
      <c r="Y8" s="112">
        <v>34560</v>
      </c>
      <c r="Z8" s="112">
        <v>35908.620000000003</v>
      </c>
      <c r="AB8" s="113" t="str">
        <f>TEXT(Z8,"$###,###")</f>
        <v>$35,909</v>
      </c>
      <c r="AD8" s="114">
        <f t="shared" si="0"/>
        <v>3.9022569444444599E-2</v>
      </c>
      <c r="AF8" s="114">
        <f t="shared" si="1"/>
        <v>0.11904950371628464</v>
      </c>
    </row>
    <row r="9" spans="1:32" x14ac:dyDescent="0.25">
      <c r="A9" s="32" t="s">
        <v>15</v>
      </c>
      <c r="B9" s="73"/>
      <c r="C9" s="74"/>
      <c r="D9" s="75">
        <f>AD104</f>
        <v>69.598866361456288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53.634639696586596</v>
      </c>
      <c r="P9" s="76" t="s">
        <v>87</v>
      </c>
      <c r="S9" s="111" t="s">
        <v>7</v>
      </c>
      <c r="T9" s="112"/>
      <c r="U9" s="112"/>
      <c r="V9" s="112">
        <v>222954453</v>
      </c>
      <c r="W9" s="112">
        <v>250073209</v>
      </c>
      <c r="X9" s="112">
        <v>281048728</v>
      </c>
      <c r="Y9" s="112">
        <v>272684140</v>
      </c>
      <c r="Z9" s="112">
        <v>286690475</v>
      </c>
      <c r="AB9" s="113" t="str">
        <f>TEXT(Z9/1000000,"$#,###.0")&amp;" mil"</f>
        <v>$286.7 mil</v>
      </c>
      <c r="AD9" s="114">
        <f t="shared" si="0"/>
        <v>5.1364685162840873E-2</v>
      </c>
      <c r="AF9" s="114">
        <f t="shared" si="1"/>
        <v>0.28587014586337944</v>
      </c>
    </row>
    <row r="10" spans="1:32" x14ac:dyDescent="0.25">
      <c r="A10" s="32" t="s">
        <v>18</v>
      </c>
      <c r="B10" s="73"/>
      <c r="C10" s="74"/>
      <c r="D10" s="75">
        <f>AD105</f>
        <v>15.173315892740352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46.349557522123895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75.96396965865992</v>
      </c>
      <c r="P11" s="76" t="s">
        <v>87</v>
      </c>
      <c r="S11" s="111" t="s">
        <v>30</v>
      </c>
      <c r="T11" s="116"/>
      <c r="U11" s="116"/>
      <c r="V11" s="116">
        <v>6548</v>
      </c>
      <c r="W11" s="116">
        <v>7003</v>
      </c>
      <c r="X11" s="116">
        <v>7826</v>
      </c>
      <c r="Y11" s="116">
        <v>7474</v>
      </c>
      <c r="Z11" s="116">
        <v>7654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13.258533501896332</v>
      </c>
      <c r="P12" s="76" t="s">
        <v>87</v>
      </c>
      <c r="S12" s="111" t="s">
        <v>31</v>
      </c>
      <c r="T12" s="116"/>
      <c r="U12" s="116"/>
      <c r="V12" s="116">
        <v>1216</v>
      </c>
      <c r="W12" s="116">
        <v>1369</v>
      </c>
      <c r="X12" s="116">
        <v>1539</v>
      </c>
      <c r="Y12" s="116">
        <v>1356</v>
      </c>
      <c r="Z12" s="116">
        <v>1521</v>
      </c>
    </row>
    <row r="13" spans="1:32" ht="15" customHeight="1" x14ac:dyDescent="0.25">
      <c r="A13" s="32" t="s">
        <v>20</v>
      </c>
      <c r="B13" s="74"/>
      <c r="C13" s="74"/>
      <c r="D13" s="75">
        <f>AD108</f>
        <v>15.892740353172009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10.651074589127687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19.413560061042077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24.754741661216482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17.444251146607623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1517</v>
      </c>
      <c r="Z15" s="116">
        <v>1660</v>
      </c>
      <c r="AB15" s="121">
        <f t="shared" ref="AB15:AB34" si="2">IF(Z15="np",0,Z15/$Z$34)</f>
        <v>0.18096587812057124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24.602136472640073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82.555748853392373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52</v>
      </c>
      <c r="Z16" s="116">
        <v>44</v>
      </c>
      <c r="AB16" s="121">
        <f t="shared" si="2"/>
        <v>4.7966859260874309E-3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722</v>
      </c>
      <c r="Z17" s="116">
        <v>716</v>
      </c>
      <c r="AB17" s="121">
        <f t="shared" si="2"/>
        <v>7.805516188815001E-2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103</v>
      </c>
      <c r="Z18" s="116">
        <v>100</v>
      </c>
      <c r="AB18" s="121">
        <f t="shared" si="2"/>
        <v>1.0901558922925979E-2</v>
      </c>
    </row>
    <row r="19" spans="1:28" x14ac:dyDescent="0.25">
      <c r="A19" s="65" t="str">
        <f>$S$1&amp;" ("&amp;$V$2&amp;" to "&amp;$Z$2&amp;")"</f>
        <v>Loxton Waikerie (2015-16 to 2019-20)</v>
      </c>
      <c r="B19" s="65"/>
      <c r="C19" s="65"/>
      <c r="D19" s="65"/>
      <c r="E19" s="65"/>
      <c r="F19" s="65"/>
      <c r="G19" s="65" t="str">
        <f>$S$1&amp;" ("&amp;$V$2&amp;" to "&amp;$Z$2&amp;")"</f>
        <v>Loxton Waikerie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418</v>
      </c>
      <c r="Z19" s="116">
        <v>431</v>
      </c>
      <c r="AB19" s="121">
        <f t="shared" si="2"/>
        <v>4.6985718957810965E-2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345</v>
      </c>
      <c r="Z20" s="116">
        <v>328</v>
      </c>
      <c r="AB20" s="121">
        <f t="shared" si="2"/>
        <v>3.5757113267197209E-2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642</v>
      </c>
      <c r="Z21" s="116">
        <v>710</v>
      </c>
      <c r="AB21" s="121">
        <f t="shared" si="2"/>
        <v>7.7401068352774452E-2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404</v>
      </c>
      <c r="Z22" s="116">
        <v>372</v>
      </c>
      <c r="AB22" s="121">
        <f t="shared" si="2"/>
        <v>4.055379919328464E-2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308</v>
      </c>
      <c r="Z23" s="116">
        <v>370</v>
      </c>
      <c r="AB23" s="121">
        <f t="shared" si="2"/>
        <v>4.0335768014826121E-2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26</v>
      </c>
      <c r="Z24" s="116">
        <v>19</v>
      </c>
      <c r="AB24" s="121">
        <f t="shared" si="2"/>
        <v>2.0712961953559361E-3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154</v>
      </c>
      <c r="Z25" s="116">
        <v>166</v>
      </c>
      <c r="AB25" s="121">
        <f t="shared" si="2"/>
        <v>1.8096587812057124E-2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131</v>
      </c>
      <c r="Z26" s="116">
        <v>144</v>
      </c>
      <c r="AB26" s="121">
        <f t="shared" si="2"/>
        <v>1.5698244849013408E-2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242</v>
      </c>
      <c r="Z27" s="116">
        <v>218</v>
      </c>
      <c r="AB27" s="121">
        <f t="shared" si="2"/>
        <v>2.3765398451978632E-2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572</v>
      </c>
      <c r="Z28" s="116">
        <v>574</v>
      </c>
      <c r="AB28" s="121">
        <f t="shared" si="2"/>
        <v>6.2574948217595114E-2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353</v>
      </c>
      <c r="Z29" s="116">
        <v>317</v>
      </c>
      <c r="AB29" s="121">
        <f t="shared" si="2"/>
        <v>3.4557941785675353E-2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621</v>
      </c>
      <c r="Z30" s="116">
        <v>624</v>
      </c>
      <c r="AB30" s="121">
        <f t="shared" si="2"/>
        <v>6.8025727679058109E-2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902</v>
      </c>
      <c r="Z31" s="116">
        <v>996</v>
      </c>
      <c r="AB31" s="121">
        <f t="shared" si="2"/>
        <v>0.10857952687234275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64</v>
      </c>
      <c r="Z32" s="116">
        <v>60</v>
      </c>
      <c r="AB32" s="121">
        <f t="shared" si="2"/>
        <v>6.5409353537555868E-3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264</v>
      </c>
      <c r="Z33" s="116">
        <v>283</v>
      </c>
      <c r="AB33" s="121">
        <f t="shared" si="2"/>
        <v>3.0851411751880518E-2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8830</v>
      </c>
      <c r="Z34" s="124">
        <v>9173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5220</v>
      </c>
      <c r="AB37" s="136">
        <f>Z37/Z40*100</f>
        <v>82.555748853392373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1103</v>
      </c>
      <c r="AB38" s="136">
        <f>Z38/Z40*100</f>
        <v>17.444251146607623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6323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18</v>
      </c>
      <c r="W44" s="116">
        <v>17</v>
      </c>
      <c r="X44" s="116">
        <v>19</v>
      </c>
      <c r="Y44" s="116">
        <v>10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114</v>
      </c>
      <c r="W45" s="116">
        <v>108</v>
      </c>
      <c r="X45" s="116">
        <v>127</v>
      </c>
      <c r="Y45" s="116">
        <v>93</v>
      </c>
      <c r="Z45" s="116">
        <v>136</v>
      </c>
    </row>
    <row r="46" spans="19:32" x14ac:dyDescent="0.25">
      <c r="S46" s="119" t="s">
        <v>39</v>
      </c>
      <c r="T46" s="119"/>
      <c r="U46" s="116"/>
      <c r="V46" s="116">
        <v>321</v>
      </c>
      <c r="W46" s="116">
        <v>354</v>
      </c>
      <c r="X46" s="116">
        <v>332</v>
      </c>
      <c r="Y46" s="116">
        <v>315</v>
      </c>
      <c r="Z46" s="116">
        <v>327</v>
      </c>
    </row>
    <row r="47" spans="19:32" x14ac:dyDescent="0.25">
      <c r="S47" s="119" t="s">
        <v>40</v>
      </c>
      <c r="T47" s="119"/>
      <c r="U47" s="116"/>
      <c r="V47" s="116">
        <v>491</v>
      </c>
      <c r="W47" s="116">
        <v>472</v>
      </c>
      <c r="X47" s="116">
        <v>496</v>
      </c>
      <c r="Y47" s="116">
        <v>493</v>
      </c>
      <c r="Z47" s="116">
        <v>418</v>
      </c>
    </row>
    <row r="48" spans="19:32" x14ac:dyDescent="0.25">
      <c r="S48" s="119" t="s">
        <v>41</v>
      </c>
      <c r="T48" s="119"/>
      <c r="U48" s="116"/>
      <c r="V48" s="116">
        <v>480</v>
      </c>
      <c r="W48" s="116">
        <v>507</v>
      </c>
      <c r="X48" s="116">
        <v>519</v>
      </c>
      <c r="Y48" s="116">
        <v>532</v>
      </c>
      <c r="Z48" s="116">
        <v>563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347</v>
      </c>
      <c r="W49" s="116">
        <v>398</v>
      </c>
      <c r="X49" s="116">
        <v>434</v>
      </c>
      <c r="Y49" s="116">
        <v>405</v>
      </c>
      <c r="Z49" s="116">
        <v>420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Loxton Waikerie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306</v>
      </c>
      <c r="W50" s="116">
        <v>299</v>
      </c>
      <c r="X50" s="116">
        <v>340</v>
      </c>
      <c r="Y50" s="116">
        <v>319</v>
      </c>
      <c r="Z50" s="116">
        <v>373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370</v>
      </c>
      <c r="W51" s="116">
        <v>399</v>
      </c>
      <c r="X51" s="116">
        <v>401</v>
      </c>
      <c r="Y51" s="116">
        <v>350</v>
      </c>
      <c r="Z51" s="116">
        <v>341</v>
      </c>
    </row>
    <row r="52" spans="1:26" ht="15" customHeight="1" x14ac:dyDescent="0.25">
      <c r="S52" s="119" t="s">
        <v>45</v>
      </c>
      <c r="T52" s="119"/>
      <c r="U52" s="116"/>
      <c r="V52" s="116">
        <v>375</v>
      </c>
      <c r="W52" s="116">
        <v>430</v>
      </c>
      <c r="X52" s="116">
        <v>459</v>
      </c>
      <c r="Y52" s="116">
        <v>432</v>
      </c>
      <c r="Z52" s="116">
        <v>434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412</v>
      </c>
      <c r="W53" s="116">
        <v>423</v>
      </c>
      <c r="X53" s="116">
        <v>442</v>
      </c>
      <c r="Y53" s="116">
        <v>406</v>
      </c>
      <c r="Z53" s="116">
        <v>435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389</v>
      </c>
      <c r="W54" s="116">
        <v>418</v>
      </c>
      <c r="X54" s="116">
        <v>479</v>
      </c>
      <c r="Y54" s="116">
        <v>444</v>
      </c>
      <c r="Z54" s="116">
        <v>495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291</v>
      </c>
      <c r="W55" s="116">
        <v>333</v>
      </c>
      <c r="X55" s="116">
        <v>404</v>
      </c>
      <c r="Y55" s="116">
        <v>384</v>
      </c>
      <c r="Z55" s="116">
        <v>403</v>
      </c>
    </row>
    <row r="56" spans="1:26" ht="15" customHeight="1" x14ac:dyDescent="0.25">
      <c r="S56" s="119" t="s">
        <v>49</v>
      </c>
      <c r="T56" s="119"/>
      <c r="U56" s="116"/>
      <c r="V56" s="116">
        <v>145</v>
      </c>
      <c r="W56" s="116">
        <v>191</v>
      </c>
      <c r="X56" s="116">
        <v>230</v>
      </c>
      <c r="Y56" s="116">
        <v>198</v>
      </c>
      <c r="Z56" s="116">
        <v>237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69</v>
      </c>
      <c r="W57" s="116">
        <v>92</v>
      </c>
      <c r="X57" s="116">
        <v>120</v>
      </c>
      <c r="Y57" s="116">
        <v>109</v>
      </c>
      <c r="Z57" s="116">
        <v>131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36</v>
      </c>
      <c r="W58" s="116">
        <v>43</v>
      </c>
      <c r="X58" s="116">
        <v>42</v>
      </c>
      <c r="Y58" s="116">
        <v>46</v>
      </c>
      <c r="Z58" s="116">
        <v>42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19</v>
      </c>
      <c r="W59" s="116">
        <v>14</v>
      </c>
      <c r="X59" s="116">
        <v>19</v>
      </c>
      <c r="Y59" s="116">
        <v>27</v>
      </c>
      <c r="Z59" s="116">
        <v>22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</v>
      </c>
      <c r="W60" s="116">
        <v>10</v>
      </c>
      <c r="X60" s="116">
        <v>12</v>
      </c>
      <c r="Y60" s="116">
        <v>6</v>
      </c>
      <c r="Z60" s="116">
        <v>15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4182</v>
      </c>
      <c r="W61" s="116">
        <v>4506</v>
      </c>
      <c r="X61" s="116">
        <v>4935</v>
      </c>
      <c r="Y61" s="116">
        <v>4559</v>
      </c>
      <c r="Z61" s="116">
        <v>4817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11</v>
      </c>
      <c r="W63" s="116">
        <v>18</v>
      </c>
      <c r="X63" s="116">
        <v>19</v>
      </c>
      <c r="Y63" s="116">
        <v>16</v>
      </c>
      <c r="Z63" s="116">
        <v>15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114</v>
      </c>
      <c r="W64" s="116">
        <v>114</v>
      </c>
      <c r="X64" s="116">
        <v>142</v>
      </c>
      <c r="Y64" s="116">
        <v>114</v>
      </c>
      <c r="Z64" s="116">
        <v>89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Loxton Waikerie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264</v>
      </c>
      <c r="W65" s="116">
        <v>296</v>
      </c>
      <c r="X65" s="116">
        <v>306</v>
      </c>
      <c r="Y65" s="116">
        <v>346</v>
      </c>
      <c r="Z65" s="116">
        <v>286</v>
      </c>
    </row>
    <row r="66" spans="1:26" x14ac:dyDescent="0.25">
      <c r="S66" s="119" t="s">
        <v>40</v>
      </c>
      <c r="T66" s="119"/>
      <c r="U66" s="116"/>
      <c r="V66" s="116">
        <v>307</v>
      </c>
      <c r="W66" s="116">
        <v>306</v>
      </c>
      <c r="X66" s="116">
        <v>457</v>
      </c>
      <c r="Y66" s="116">
        <v>418</v>
      </c>
      <c r="Z66" s="116">
        <v>398</v>
      </c>
    </row>
    <row r="67" spans="1:26" x14ac:dyDescent="0.25">
      <c r="S67" s="119" t="s">
        <v>41</v>
      </c>
      <c r="T67" s="119"/>
      <c r="U67" s="116"/>
      <c r="V67" s="116">
        <v>382</v>
      </c>
      <c r="W67" s="116">
        <v>380</v>
      </c>
      <c r="X67" s="116">
        <v>419</v>
      </c>
      <c r="Y67" s="116">
        <v>431</v>
      </c>
      <c r="Z67" s="116">
        <v>464</v>
      </c>
    </row>
    <row r="68" spans="1:26" x14ac:dyDescent="0.25">
      <c r="S68" s="119" t="s">
        <v>42</v>
      </c>
      <c r="T68" s="119"/>
      <c r="U68" s="116"/>
      <c r="V68" s="116">
        <v>290</v>
      </c>
      <c r="W68" s="116">
        <v>349</v>
      </c>
      <c r="X68" s="116">
        <v>359</v>
      </c>
      <c r="Y68" s="116">
        <v>355</v>
      </c>
      <c r="Z68" s="116">
        <v>401</v>
      </c>
    </row>
    <row r="69" spans="1:26" x14ac:dyDescent="0.25">
      <c r="S69" s="119" t="s">
        <v>43</v>
      </c>
      <c r="T69" s="119"/>
      <c r="U69" s="116"/>
      <c r="V69" s="116">
        <v>290</v>
      </c>
      <c r="W69" s="116">
        <v>293</v>
      </c>
      <c r="X69" s="116">
        <v>322</v>
      </c>
      <c r="Y69" s="116">
        <v>328</v>
      </c>
      <c r="Z69" s="116">
        <v>317</v>
      </c>
    </row>
    <row r="70" spans="1:26" x14ac:dyDescent="0.25">
      <c r="S70" s="119" t="s">
        <v>44</v>
      </c>
      <c r="T70" s="119"/>
      <c r="U70" s="116"/>
      <c r="V70" s="116">
        <v>354</v>
      </c>
      <c r="W70" s="116">
        <v>353</v>
      </c>
      <c r="X70" s="116">
        <v>367</v>
      </c>
      <c r="Y70" s="116">
        <v>401</v>
      </c>
      <c r="Z70" s="116">
        <v>392</v>
      </c>
    </row>
    <row r="71" spans="1:26" x14ac:dyDescent="0.25">
      <c r="S71" s="119" t="s">
        <v>45</v>
      </c>
      <c r="T71" s="119"/>
      <c r="U71" s="116"/>
      <c r="V71" s="116">
        <v>382</v>
      </c>
      <c r="W71" s="116">
        <v>422</v>
      </c>
      <c r="X71" s="116">
        <v>475</v>
      </c>
      <c r="Y71" s="116">
        <v>423</v>
      </c>
      <c r="Z71" s="116">
        <v>419</v>
      </c>
    </row>
    <row r="72" spans="1:26" x14ac:dyDescent="0.25">
      <c r="S72" s="119" t="s">
        <v>46</v>
      </c>
      <c r="T72" s="119"/>
      <c r="U72" s="116"/>
      <c r="V72" s="116">
        <v>389</v>
      </c>
      <c r="W72" s="116">
        <v>422</v>
      </c>
      <c r="X72" s="116">
        <v>488</v>
      </c>
      <c r="Y72" s="116">
        <v>440</v>
      </c>
      <c r="Z72" s="116">
        <v>494</v>
      </c>
    </row>
    <row r="73" spans="1:26" x14ac:dyDescent="0.25">
      <c r="S73" s="119" t="s">
        <v>47</v>
      </c>
      <c r="T73" s="119"/>
      <c r="U73" s="116"/>
      <c r="V73" s="116">
        <v>353</v>
      </c>
      <c r="W73" s="116">
        <v>423</v>
      </c>
      <c r="X73" s="116">
        <v>465</v>
      </c>
      <c r="Y73" s="116">
        <v>425</v>
      </c>
      <c r="Z73" s="116">
        <v>415</v>
      </c>
    </row>
    <row r="74" spans="1:26" x14ac:dyDescent="0.25">
      <c r="S74" s="119" t="s">
        <v>48</v>
      </c>
      <c r="T74" s="119"/>
      <c r="U74" s="116"/>
      <c r="V74" s="116">
        <v>232</v>
      </c>
      <c r="W74" s="116">
        <v>250</v>
      </c>
      <c r="X74" s="116">
        <v>310</v>
      </c>
      <c r="Y74" s="116">
        <v>320</v>
      </c>
      <c r="Z74" s="116">
        <v>359</v>
      </c>
    </row>
    <row r="75" spans="1:26" x14ac:dyDescent="0.25">
      <c r="S75" s="119" t="s">
        <v>49</v>
      </c>
      <c r="T75" s="119"/>
      <c r="U75" s="116"/>
      <c r="V75" s="116">
        <v>136</v>
      </c>
      <c r="W75" s="116">
        <v>142</v>
      </c>
      <c r="X75" s="116">
        <v>183</v>
      </c>
      <c r="Y75" s="116">
        <v>147</v>
      </c>
      <c r="Z75" s="116">
        <v>181</v>
      </c>
    </row>
    <row r="76" spans="1:26" x14ac:dyDescent="0.25">
      <c r="S76" s="119" t="s">
        <v>50</v>
      </c>
      <c r="T76" s="119"/>
      <c r="U76" s="116"/>
      <c r="V76" s="116">
        <v>39</v>
      </c>
      <c r="W76" s="116">
        <v>56</v>
      </c>
      <c r="X76" s="116">
        <v>64</v>
      </c>
      <c r="Y76" s="116">
        <v>61</v>
      </c>
      <c r="Z76" s="116">
        <v>78</v>
      </c>
    </row>
    <row r="77" spans="1:26" x14ac:dyDescent="0.25">
      <c r="S77" s="119" t="s">
        <v>51</v>
      </c>
      <c r="T77" s="119"/>
      <c r="U77" s="116"/>
      <c r="V77" s="116">
        <v>29</v>
      </c>
      <c r="W77" s="116">
        <v>28</v>
      </c>
      <c r="X77" s="116">
        <v>27</v>
      </c>
      <c r="Y77" s="116">
        <v>24</v>
      </c>
      <c r="Z77" s="116">
        <v>27</v>
      </c>
    </row>
    <row r="78" spans="1:26" x14ac:dyDescent="0.25">
      <c r="S78" s="119" t="s">
        <v>52</v>
      </c>
      <c r="T78" s="119"/>
      <c r="U78" s="116"/>
      <c r="V78" s="116">
        <v>9</v>
      </c>
      <c r="W78" s="116">
        <v>8</v>
      </c>
      <c r="X78" s="116">
        <v>18</v>
      </c>
      <c r="Y78" s="116">
        <v>20</v>
      </c>
      <c r="Z78" s="116">
        <v>28</v>
      </c>
    </row>
    <row r="79" spans="1:26" x14ac:dyDescent="0.25">
      <c r="S79" s="119" t="s">
        <v>53</v>
      </c>
      <c r="T79" s="119"/>
      <c r="U79" s="116"/>
      <c r="V79" s="116">
        <v>3</v>
      </c>
      <c r="W79" s="116">
        <v>8</v>
      </c>
      <c r="X79" s="116">
        <v>8</v>
      </c>
      <c r="Y79" s="116">
        <v>10</v>
      </c>
      <c r="Z79" s="116">
        <v>10</v>
      </c>
    </row>
    <row r="80" spans="1:26" x14ac:dyDescent="0.25">
      <c r="S80" s="122" t="s">
        <v>54</v>
      </c>
      <c r="T80" s="122"/>
      <c r="U80" s="116"/>
      <c r="V80" s="116">
        <v>3583</v>
      </c>
      <c r="W80" s="116">
        <v>3866</v>
      </c>
      <c r="X80" s="116">
        <v>4429</v>
      </c>
      <c r="Y80" s="116">
        <v>4273</v>
      </c>
      <c r="Z80" s="116">
        <v>4356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Loxton Waikerie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224</v>
      </c>
      <c r="W83" s="116">
        <v>263</v>
      </c>
      <c r="X83" s="116">
        <v>304</v>
      </c>
      <c r="Y83" s="116">
        <v>275</v>
      </c>
      <c r="Z83" s="116">
        <v>294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177</v>
      </c>
      <c r="W84" s="116">
        <v>186</v>
      </c>
      <c r="X84" s="116">
        <v>191</v>
      </c>
      <c r="Y84" s="116">
        <v>187</v>
      </c>
      <c r="Z84" s="116">
        <v>188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425</v>
      </c>
      <c r="W85" s="116">
        <v>455</v>
      </c>
      <c r="X85" s="116">
        <v>469</v>
      </c>
      <c r="Y85" s="116">
        <v>480</v>
      </c>
      <c r="Z85" s="116">
        <v>503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9,174</v>
      </c>
      <c r="D86" s="98">
        <f t="shared" ref="D86:D91" si="4">AD4</f>
        <v>3.931120425965795E-2</v>
      </c>
      <c r="E86" s="99">
        <f t="shared" ref="E86:E91" si="5">AD4</f>
        <v>3.931120425965795E-2</v>
      </c>
      <c r="F86" s="98">
        <f t="shared" ref="F86:F91" si="6">AF4</f>
        <v>0.18175962900940368</v>
      </c>
      <c r="G86" s="99">
        <f t="shared" ref="G86:G91" si="7">AF4</f>
        <v>0.18175962900940368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113</v>
      </c>
      <c r="W86" s="116">
        <v>126</v>
      </c>
      <c r="X86" s="116">
        <v>137</v>
      </c>
      <c r="Y86" s="116">
        <v>133</v>
      </c>
      <c r="Z86" s="116">
        <v>133</v>
      </c>
    </row>
    <row r="87" spans="1:30" ht="15" customHeight="1" x14ac:dyDescent="0.25">
      <c r="A87" s="100" t="s">
        <v>4</v>
      </c>
      <c r="B87" s="51"/>
      <c r="C87" s="101" t="str">
        <f t="shared" si="3"/>
        <v>4,815</v>
      </c>
      <c r="D87" s="98">
        <f t="shared" si="4"/>
        <v>5.6384379113646244E-2</v>
      </c>
      <c r="E87" s="99">
        <f t="shared" si="5"/>
        <v>5.6384379113646244E-2</v>
      </c>
      <c r="F87" s="98">
        <f t="shared" si="6"/>
        <v>0.15191387559808622</v>
      </c>
      <c r="G87" s="99">
        <f t="shared" si="7"/>
        <v>0.15191387559808622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80</v>
      </c>
      <c r="W87" s="116">
        <v>83</v>
      </c>
      <c r="X87" s="116">
        <v>76</v>
      </c>
      <c r="Y87" s="116">
        <v>72</v>
      </c>
      <c r="Z87" s="116">
        <v>85</v>
      </c>
    </row>
    <row r="88" spans="1:30" ht="15" customHeight="1" x14ac:dyDescent="0.25">
      <c r="A88" s="100" t="s">
        <v>5</v>
      </c>
      <c r="B88" s="51"/>
      <c r="C88" s="101" t="str">
        <f t="shared" si="3"/>
        <v>4,360</v>
      </c>
      <c r="D88" s="98">
        <f t="shared" si="4"/>
        <v>2.0360402527498156E-2</v>
      </c>
      <c r="E88" s="99">
        <f t="shared" si="5"/>
        <v>2.0360402527498156E-2</v>
      </c>
      <c r="F88" s="98">
        <f t="shared" si="6"/>
        <v>0.21550041817674948</v>
      </c>
      <c r="G88" s="99">
        <f t="shared" si="7"/>
        <v>0.21550041817674948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119</v>
      </c>
      <c r="W88" s="116">
        <v>110</v>
      </c>
      <c r="X88" s="116">
        <v>129</v>
      </c>
      <c r="Y88" s="116">
        <v>119</v>
      </c>
      <c r="Z88" s="116">
        <v>120</v>
      </c>
    </row>
    <row r="89" spans="1:30" ht="15" customHeight="1" x14ac:dyDescent="0.25">
      <c r="A89" s="51" t="s">
        <v>6</v>
      </c>
      <c r="B89" s="51"/>
      <c r="C89" s="101" t="str">
        <f t="shared" si="3"/>
        <v>6,328</v>
      </c>
      <c r="D89" s="98">
        <f t="shared" si="4"/>
        <v>5.6603773584905648E-2</v>
      </c>
      <c r="E89" s="99">
        <f t="shared" si="5"/>
        <v>5.6603773584905648E-2</v>
      </c>
      <c r="F89" s="98">
        <f t="shared" si="6"/>
        <v>0.19373703074891524</v>
      </c>
      <c r="G89" s="99">
        <f t="shared" si="7"/>
        <v>0.19373703074891524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288</v>
      </c>
      <c r="W89" s="116">
        <v>314</v>
      </c>
      <c r="X89" s="116">
        <v>366</v>
      </c>
      <c r="Y89" s="116">
        <v>350</v>
      </c>
      <c r="Z89" s="116">
        <v>391</v>
      </c>
    </row>
    <row r="90" spans="1:30" ht="15" customHeight="1" x14ac:dyDescent="0.25">
      <c r="A90" s="51" t="s">
        <v>100</v>
      </c>
      <c r="B90" s="51"/>
      <c r="C90" s="101" t="str">
        <f t="shared" si="3"/>
        <v>$35,909</v>
      </c>
      <c r="D90" s="98">
        <f t="shared" si="4"/>
        <v>3.9022569444444599E-2</v>
      </c>
      <c r="E90" s="99">
        <f t="shared" si="5"/>
        <v>3.9022569444444599E-2</v>
      </c>
      <c r="F90" s="98">
        <f t="shared" si="6"/>
        <v>0.11904950371628464</v>
      </c>
      <c r="G90" s="99">
        <f t="shared" si="7"/>
        <v>0.11904950371628464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701</v>
      </c>
      <c r="W90" s="116">
        <v>725</v>
      </c>
      <c r="X90" s="116">
        <v>789</v>
      </c>
      <c r="Y90" s="116">
        <v>778</v>
      </c>
      <c r="Z90" s="116">
        <v>799</v>
      </c>
    </row>
    <row r="91" spans="1:30" ht="15" customHeight="1" x14ac:dyDescent="0.25">
      <c r="A91" s="51" t="s">
        <v>7</v>
      </c>
      <c r="B91" s="51"/>
      <c r="C91" s="101" t="str">
        <f t="shared" si="3"/>
        <v>$286.7 mil</v>
      </c>
      <c r="D91" s="98">
        <f t="shared" si="4"/>
        <v>5.1364685162840873E-2</v>
      </c>
      <c r="E91" s="99">
        <f t="shared" si="5"/>
        <v>5.1364685162840873E-2</v>
      </c>
      <c r="F91" s="98">
        <f t="shared" si="6"/>
        <v>0.28587014586337944</v>
      </c>
      <c r="G91" s="99">
        <f t="shared" si="7"/>
        <v>0.28587014586337944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2856</v>
      </c>
      <c r="W91" s="116">
        <v>3070</v>
      </c>
      <c r="X91" s="116">
        <v>3420</v>
      </c>
      <c r="Y91" s="116">
        <v>3149</v>
      </c>
      <c r="Z91" s="116">
        <v>3388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109</v>
      </c>
      <c r="W93" s="116">
        <v>139</v>
      </c>
      <c r="X93" s="116">
        <v>169</v>
      </c>
      <c r="Y93" s="116">
        <v>173</v>
      </c>
      <c r="Z93" s="116">
        <v>196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379</v>
      </c>
      <c r="W94" s="116">
        <v>413</v>
      </c>
      <c r="X94" s="116">
        <v>457</v>
      </c>
      <c r="Y94" s="116">
        <v>441</v>
      </c>
      <c r="Z94" s="116">
        <v>457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58</v>
      </c>
      <c r="W95" s="116">
        <v>68</v>
      </c>
      <c r="X95" s="116">
        <v>83</v>
      </c>
      <c r="Y95" s="116">
        <v>93</v>
      </c>
      <c r="Z95" s="116">
        <v>88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418</v>
      </c>
      <c r="W96" s="116">
        <v>460</v>
      </c>
      <c r="X96" s="116">
        <v>512</v>
      </c>
      <c r="Y96" s="116">
        <v>512</v>
      </c>
      <c r="Z96" s="116">
        <v>518</v>
      </c>
    </row>
    <row r="97" spans="1:32" ht="15" customHeight="1" x14ac:dyDescent="0.25">
      <c r="S97" s="119" t="s">
        <v>191</v>
      </c>
      <c r="T97" s="119"/>
      <c r="U97" s="116"/>
      <c r="V97" s="116">
        <v>329</v>
      </c>
      <c r="W97" s="116">
        <v>369</v>
      </c>
      <c r="X97" s="116">
        <v>395</v>
      </c>
      <c r="Y97" s="116">
        <v>389</v>
      </c>
      <c r="Z97" s="116">
        <v>390</v>
      </c>
    </row>
    <row r="98" spans="1:32" ht="15" customHeight="1" x14ac:dyDescent="0.25">
      <c r="S98" s="119" t="s">
        <v>192</v>
      </c>
      <c r="T98" s="119"/>
      <c r="U98" s="116"/>
      <c r="V98" s="116">
        <v>236</v>
      </c>
      <c r="W98" s="116">
        <v>258</v>
      </c>
      <c r="X98" s="116">
        <v>286</v>
      </c>
      <c r="Y98" s="116">
        <v>271</v>
      </c>
      <c r="Z98" s="116">
        <v>277</v>
      </c>
    </row>
    <row r="99" spans="1:32" ht="15" customHeight="1" x14ac:dyDescent="0.25">
      <c r="S99" s="119" t="s">
        <v>193</v>
      </c>
      <c r="T99" s="119"/>
      <c r="U99" s="116"/>
      <c r="V99" s="116">
        <v>11</v>
      </c>
      <c r="W99" s="116">
        <v>13</v>
      </c>
      <c r="X99" s="116">
        <v>16</v>
      </c>
      <c r="Y99" s="116">
        <v>27</v>
      </c>
      <c r="Z99" s="116">
        <v>26</v>
      </c>
    </row>
    <row r="100" spans="1:32" ht="15" customHeight="1" x14ac:dyDescent="0.25">
      <c r="S100" s="119" t="s">
        <v>59</v>
      </c>
      <c r="T100" s="119"/>
      <c r="U100" s="116"/>
      <c r="V100" s="116">
        <v>339</v>
      </c>
      <c r="W100" s="116">
        <v>352</v>
      </c>
      <c r="X100" s="116">
        <v>403</v>
      </c>
      <c r="Y100" s="116">
        <v>394</v>
      </c>
      <c r="Z100" s="116">
        <v>391</v>
      </c>
    </row>
    <row r="101" spans="1:32" x14ac:dyDescent="0.25">
      <c r="A101" s="20"/>
      <c r="S101" s="122" t="s">
        <v>54</v>
      </c>
      <c r="T101" s="122"/>
      <c r="U101" s="116"/>
      <c r="V101" s="116">
        <v>2442</v>
      </c>
      <c r="W101" s="116">
        <v>2648</v>
      </c>
      <c r="X101" s="116">
        <v>2967</v>
      </c>
      <c r="Y101" s="116">
        <v>2838</v>
      </c>
      <c r="Z101" s="116">
        <v>2934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5406</v>
      </c>
      <c r="W104" s="116">
        <v>5832</v>
      </c>
      <c r="X104" s="116">
        <v>6394</v>
      </c>
      <c r="Y104" s="116">
        <v>6133</v>
      </c>
      <c r="Z104" s="116">
        <v>6385</v>
      </c>
      <c r="AB104" s="113" t="str">
        <f>TEXT(Z104,"###,###")</f>
        <v>6,385</v>
      </c>
      <c r="AD104" s="134">
        <f>Z104/($Z$4)*100</f>
        <v>69.598866361456288</v>
      </c>
      <c r="AF104" s="113"/>
    </row>
    <row r="105" spans="1:32" x14ac:dyDescent="0.25">
      <c r="S105" s="119" t="s">
        <v>18</v>
      </c>
      <c r="T105" s="119"/>
      <c r="U105" s="116"/>
      <c r="V105" s="116">
        <v>1228</v>
      </c>
      <c r="W105" s="116">
        <v>1339</v>
      </c>
      <c r="X105" s="116">
        <v>1471</v>
      </c>
      <c r="Y105" s="116">
        <v>1401</v>
      </c>
      <c r="Z105" s="116">
        <v>1392</v>
      </c>
      <c r="AB105" s="113" t="str">
        <f>TEXT(Z105,"###,###")</f>
        <v>1,392</v>
      </c>
      <c r="AD105" s="134">
        <f>Z105/($Z$4)*100</f>
        <v>15.173315892740352</v>
      </c>
      <c r="AF105" s="113"/>
    </row>
    <row r="106" spans="1:32" x14ac:dyDescent="0.25">
      <c r="S106" s="122" t="s">
        <v>54</v>
      </c>
      <c r="T106" s="122"/>
      <c r="U106" s="124"/>
      <c r="V106" s="124">
        <v>6634</v>
      </c>
      <c r="W106" s="124">
        <v>7171</v>
      </c>
      <c r="X106" s="124">
        <v>7865</v>
      </c>
      <c r="Y106" s="124">
        <v>7534</v>
      </c>
      <c r="Z106" s="124">
        <v>7777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1294</v>
      </c>
      <c r="W108" s="116">
        <v>1436</v>
      </c>
      <c r="X108" s="116">
        <v>1718</v>
      </c>
      <c r="Y108" s="116">
        <v>1383</v>
      </c>
      <c r="Z108" s="116">
        <v>1458</v>
      </c>
      <c r="AB108" s="113" t="str">
        <f>TEXT(Z108,"###,###")</f>
        <v>1,458</v>
      </c>
      <c r="AD108" s="134">
        <f>Z108/($Z$4)*100</f>
        <v>15.892740353172009</v>
      </c>
      <c r="AF108" s="113"/>
    </row>
    <row r="109" spans="1:32" x14ac:dyDescent="0.25">
      <c r="S109" s="119" t="s">
        <v>21</v>
      </c>
      <c r="T109" s="119"/>
      <c r="U109" s="116"/>
      <c r="V109" s="116">
        <v>1542</v>
      </c>
      <c r="W109" s="116">
        <v>1646</v>
      </c>
      <c r="X109" s="116">
        <v>1814</v>
      </c>
      <c r="Y109" s="116">
        <v>1723</v>
      </c>
      <c r="Z109" s="116">
        <v>1781</v>
      </c>
      <c r="AB109" s="113" t="str">
        <f>TEXT(Z109,"###,###")</f>
        <v>1,781</v>
      </c>
      <c r="AD109" s="134">
        <f>Z109/($Z$4)*100</f>
        <v>19.413560061042077</v>
      </c>
      <c r="AF109" s="113"/>
    </row>
    <row r="110" spans="1:32" x14ac:dyDescent="0.25">
      <c r="S110" s="119" t="s">
        <v>22</v>
      </c>
      <c r="T110" s="119"/>
      <c r="U110" s="116"/>
      <c r="V110" s="116">
        <v>1843</v>
      </c>
      <c r="W110" s="116">
        <v>2010</v>
      </c>
      <c r="X110" s="116">
        <v>2151</v>
      </c>
      <c r="Y110" s="116">
        <v>2201</v>
      </c>
      <c r="Z110" s="116">
        <v>2271</v>
      </c>
      <c r="AB110" s="113" t="str">
        <f>TEXT(Z110,"###,###")</f>
        <v>2,271</v>
      </c>
      <c r="AD110" s="134">
        <f>Z110/($Z$4)*100</f>
        <v>24.754741661216482</v>
      </c>
      <c r="AF110" s="113"/>
    </row>
    <row r="111" spans="1:32" x14ac:dyDescent="0.25">
      <c r="S111" s="119" t="s">
        <v>23</v>
      </c>
      <c r="T111" s="119"/>
      <c r="U111" s="116"/>
      <c r="V111" s="116">
        <v>1959</v>
      </c>
      <c r="W111" s="116">
        <v>2079</v>
      </c>
      <c r="X111" s="116">
        <v>2175</v>
      </c>
      <c r="Y111" s="116">
        <v>2226</v>
      </c>
      <c r="Z111" s="116">
        <v>2257</v>
      </c>
      <c r="AB111" s="113" t="str">
        <f>TEXT(Z111,"###,###")</f>
        <v>2,257</v>
      </c>
      <c r="AD111" s="134">
        <f>Z111/($Z$4)*100</f>
        <v>24.602136472640073</v>
      </c>
      <c r="AF111" s="113"/>
    </row>
    <row r="112" spans="1:32" x14ac:dyDescent="0.25">
      <c r="S112" s="122" t="s">
        <v>54</v>
      </c>
      <c r="T112" s="122"/>
      <c r="U112" s="116"/>
      <c r="V112" s="116">
        <v>7761</v>
      </c>
      <c r="W112" s="116">
        <v>8372</v>
      </c>
      <c r="X112" s="116">
        <v>9370</v>
      </c>
      <c r="Y112" s="116">
        <v>8829</v>
      </c>
      <c r="Z112" s="116">
        <v>9173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40.840000000000003</v>
      </c>
      <c r="W118" s="135">
        <v>42.49</v>
      </c>
      <c r="X118" s="135">
        <v>43.09</v>
      </c>
      <c r="Y118" s="135">
        <v>42.92</v>
      </c>
      <c r="Z118" s="135">
        <v>43.73</v>
      </c>
      <c r="AB118" s="113" t="str">
        <f>TEXT(Z118,"##.0")</f>
        <v>43.7</v>
      </c>
    </row>
    <row r="120" spans="19:32" x14ac:dyDescent="0.25">
      <c r="S120" s="105" t="s">
        <v>102</v>
      </c>
      <c r="T120" s="116"/>
      <c r="U120" s="116"/>
      <c r="V120" s="116">
        <v>4084</v>
      </c>
      <c r="W120" s="116">
        <v>4349</v>
      </c>
      <c r="X120" s="116">
        <v>4843</v>
      </c>
      <c r="Y120" s="116">
        <v>4634</v>
      </c>
      <c r="Z120" s="116">
        <v>4807</v>
      </c>
      <c r="AB120" s="113" t="str">
        <f>TEXT(Z120,"###,###")</f>
        <v>4,807</v>
      </c>
    </row>
    <row r="121" spans="19:32" x14ac:dyDescent="0.25">
      <c r="S121" s="105" t="s">
        <v>103</v>
      </c>
      <c r="T121" s="116"/>
      <c r="U121" s="116"/>
      <c r="V121" s="116">
        <v>640</v>
      </c>
      <c r="W121" s="116">
        <v>742</v>
      </c>
      <c r="X121" s="116">
        <v>857</v>
      </c>
      <c r="Y121" s="116">
        <v>706</v>
      </c>
      <c r="Z121" s="116">
        <v>839</v>
      </c>
      <c r="AB121" s="113" t="str">
        <f>TEXT(Z121,"###,###")</f>
        <v>839</v>
      </c>
    </row>
    <row r="122" spans="19:32" x14ac:dyDescent="0.25">
      <c r="S122" s="105" t="s">
        <v>104</v>
      </c>
      <c r="T122" s="116"/>
      <c r="U122" s="116"/>
      <c r="V122" s="116">
        <v>571</v>
      </c>
      <c r="W122" s="116">
        <v>627</v>
      </c>
      <c r="X122" s="116">
        <v>684</v>
      </c>
      <c r="Y122" s="116">
        <v>652</v>
      </c>
      <c r="Z122" s="116">
        <v>674</v>
      </c>
      <c r="AB122" s="113" t="str">
        <f>TEXT(Z122,"###,###")</f>
        <v>674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4655</v>
      </c>
      <c r="W124" s="116">
        <v>4976</v>
      </c>
      <c r="X124" s="116">
        <v>5527</v>
      </c>
      <c r="Y124" s="116">
        <v>5286</v>
      </c>
      <c r="Z124" s="116">
        <v>5481</v>
      </c>
      <c r="AB124" s="113" t="str">
        <f>TEXT(Z124,"###,###")</f>
        <v>5,481</v>
      </c>
      <c r="AD124" s="131">
        <f>Z124/$Z$7*100</f>
        <v>86.615044247787608</v>
      </c>
    </row>
    <row r="125" spans="19:32" x14ac:dyDescent="0.25">
      <c r="S125" s="105" t="s">
        <v>106</v>
      </c>
      <c r="T125" s="116"/>
      <c r="U125" s="116"/>
      <c r="V125" s="116">
        <v>1211</v>
      </c>
      <c r="W125" s="116">
        <v>1369</v>
      </c>
      <c r="X125" s="116">
        <v>1541</v>
      </c>
      <c r="Y125" s="116">
        <v>1358</v>
      </c>
      <c r="Z125" s="116">
        <v>1513</v>
      </c>
      <c r="AB125" s="113" t="str">
        <f>TEXT(Z125,"###,###")</f>
        <v>1,513</v>
      </c>
      <c r="AD125" s="131">
        <f>Z125/$Z$7*100</f>
        <v>23.909608091024019</v>
      </c>
    </row>
    <row r="127" spans="19:32" x14ac:dyDescent="0.25">
      <c r="S127" s="105" t="s">
        <v>107</v>
      </c>
      <c r="T127" s="116"/>
      <c r="U127" s="116"/>
      <c r="V127" s="116">
        <v>2859</v>
      </c>
      <c r="W127" s="116">
        <v>3070</v>
      </c>
      <c r="X127" s="116">
        <v>3424</v>
      </c>
      <c r="Y127" s="116">
        <v>3153</v>
      </c>
      <c r="Z127" s="116">
        <v>3394</v>
      </c>
      <c r="AB127" s="113" t="str">
        <f>TEXT(Z127,"###,###")</f>
        <v>3,394</v>
      </c>
      <c r="AD127" s="131">
        <f>Z127/$Z$7*100</f>
        <v>53.634639696586596</v>
      </c>
    </row>
    <row r="128" spans="19:32" x14ac:dyDescent="0.25">
      <c r="S128" s="105" t="s">
        <v>108</v>
      </c>
      <c r="T128" s="116"/>
      <c r="U128" s="116"/>
      <c r="V128" s="116">
        <v>2441</v>
      </c>
      <c r="W128" s="116">
        <v>2648</v>
      </c>
      <c r="X128" s="116">
        <v>2962</v>
      </c>
      <c r="Y128" s="116">
        <v>2835</v>
      </c>
      <c r="Z128" s="116">
        <v>2933</v>
      </c>
      <c r="AB128" s="113" t="str">
        <f>TEXT(Z128,"###,###")</f>
        <v>2,933</v>
      </c>
      <c r="AD128" s="131">
        <f>Z128/$Z$7*100</f>
        <v>46.349557522123895</v>
      </c>
    </row>
    <row r="130" spans="19:20" x14ac:dyDescent="0.25">
      <c r="S130" s="105" t="s">
        <v>267</v>
      </c>
      <c r="T130" s="131">
        <v>75.96396965865992</v>
      </c>
    </row>
    <row r="131" spans="19:20" x14ac:dyDescent="0.25">
      <c r="S131" s="105" t="s">
        <v>268</v>
      </c>
      <c r="T131" s="131">
        <v>13.258533501896332</v>
      </c>
    </row>
    <row r="132" spans="19:20" x14ac:dyDescent="0.25">
      <c r="S132" s="105" t="s">
        <v>269</v>
      </c>
      <c r="T132" s="131">
        <v>10.651074589127687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610E67-00DC-4DA5-A8EA-AE84D3F1E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1B1B31-69DB-4CFA-974F-E6C0C556B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BAC402-DC77-495F-90B4-B7B8581D3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2160D1-71D7-4729-B1C0-E76257D1BD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881A-DD8F-4002-8EFE-8A84BF499859}">
  <sheetPr codeName="Sheet95">
    <tabColor theme="4" tint="-0.249977111117893"/>
  </sheetPr>
  <dimension ref="A1:AH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139" customWidth="1"/>
    <col min="34" max="34" width="9.140625" style="139"/>
    <col min="35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142</v>
      </c>
      <c r="T1" s="103"/>
      <c r="U1" s="103"/>
      <c r="V1" s="103"/>
      <c r="W1" s="103"/>
      <c r="X1" s="103"/>
      <c r="Y1" s="104" t="s">
        <v>226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142</v>
      </c>
      <c r="Y3" s="109" t="s">
        <v>226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10.31 Maralinga Tjarutja,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</v>
      </c>
      <c r="W4" s="112">
        <v>18</v>
      </c>
      <c r="X4" s="112">
        <v>6</v>
      </c>
      <c r="Y4" s="112">
        <v>14</v>
      </c>
      <c r="Z4" s="112">
        <v>28</v>
      </c>
      <c r="AB4" s="113" t="str">
        <f>TEXT(Z4,"###,###")</f>
        <v>28</v>
      </c>
      <c r="AD4" s="114">
        <f>Z4/Y4-1</f>
        <v>1</v>
      </c>
      <c r="AF4" s="114">
        <f>Z4/V4-1</f>
        <v>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</v>
      </c>
      <c r="W5" s="112">
        <v>8</v>
      </c>
      <c r="X5" s="112">
        <v>0</v>
      </c>
      <c r="Y5" s="112">
        <v>5</v>
      </c>
      <c r="Z5" s="112">
        <v>6</v>
      </c>
      <c r="AB5" s="113" t="str">
        <f>TEXT(Z5,"###,###")</f>
        <v>6</v>
      </c>
      <c r="AD5" s="114">
        <f t="shared" ref="AD5:AD9" si="0">Z5/Y5-1</f>
        <v>0.19999999999999996</v>
      </c>
      <c r="AF5" s="114">
        <f t="shared" ref="AF5:AF9" si="1">Z5/V5-1</f>
        <v>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</v>
      </c>
      <c r="W6" s="112">
        <v>8</v>
      </c>
      <c r="X6" s="112">
        <v>7</v>
      </c>
      <c r="Y6" s="112">
        <v>13</v>
      </c>
      <c r="Z6" s="112">
        <v>20</v>
      </c>
      <c r="AB6" s="113" t="str">
        <f>TEXT(Z6,"###,###")</f>
        <v>20</v>
      </c>
      <c r="AD6" s="114">
        <f t="shared" si="0"/>
        <v>0.53846153846153855</v>
      </c>
      <c r="AF6" s="114">
        <f t="shared" si="1"/>
        <v>1.8571428571428572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</v>
      </c>
      <c r="W7" s="112">
        <v>10</v>
      </c>
      <c r="X7" s="112">
        <v>7</v>
      </c>
      <c r="Y7" s="112">
        <v>12</v>
      </c>
      <c r="Z7" s="112">
        <v>15</v>
      </c>
      <c r="AB7" s="113" t="str">
        <f>TEXT(Z7,"###,###")</f>
        <v>15</v>
      </c>
      <c r="AD7" s="114">
        <f t="shared" si="0"/>
        <v>0.25</v>
      </c>
      <c r="AF7" s="114">
        <f t="shared" si="1"/>
        <v>1.1428571428571428</v>
      </c>
    </row>
    <row r="8" spans="1:32" ht="17.25" customHeight="1" x14ac:dyDescent="0.25">
      <c r="A8" s="66" t="s">
        <v>13</v>
      </c>
      <c r="B8" s="67"/>
      <c r="C8" s="31"/>
      <c r="D8" s="68" t="str">
        <f>AB4</f>
        <v>28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15</v>
      </c>
      <c r="P8" s="69"/>
      <c r="S8" s="111" t="s">
        <v>86</v>
      </c>
      <c r="T8" s="112"/>
      <c r="U8" s="112"/>
      <c r="V8" s="112">
        <v>60059.22</v>
      </c>
      <c r="W8" s="112">
        <v>38116.43</v>
      </c>
      <c r="X8" s="112">
        <v>35890.660000000003</v>
      </c>
      <c r="Y8" s="112">
        <v>68754.080000000002</v>
      </c>
      <c r="Z8" s="112">
        <v>43184.69</v>
      </c>
      <c r="AB8" s="113" t="str">
        <f>TEXT(Z8,"$###,###")</f>
        <v>$43,185</v>
      </c>
      <c r="AD8" s="114">
        <f t="shared" si="0"/>
        <v>-0.37189632964327357</v>
      </c>
      <c r="AF8" s="114">
        <f t="shared" si="1"/>
        <v>-0.28096485435541785</v>
      </c>
    </row>
    <row r="9" spans="1:32" x14ac:dyDescent="0.25">
      <c r="A9" s="32" t="s">
        <v>15</v>
      </c>
      <c r="B9" s="73"/>
      <c r="C9" s="74"/>
      <c r="D9" s="75">
        <f>AD104</f>
        <v>57.142857142857139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46.666666666666664</v>
      </c>
      <c r="P9" s="76" t="s">
        <v>87</v>
      </c>
      <c r="S9" s="111" t="s">
        <v>7</v>
      </c>
      <c r="T9" s="112"/>
      <c r="U9" s="112"/>
      <c r="V9" s="112">
        <v>405892</v>
      </c>
      <c r="W9" s="112">
        <v>501234</v>
      </c>
      <c r="X9" s="112">
        <v>270213</v>
      </c>
      <c r="Y9" s="112">
        <v>511105</v>
      </c>
      <c r="Z9" s="112">
        <v>1018192</v>
      </c>
      <c r="AB9" s="113" t="str">
        <f>TEXT(Z9/1000000,"$#,###.0")&amp;" mil"</f>
        <v>$1.0 mil</v>
      </c>
      <c r="AD9" s="114">
        <f t="shared" si="0"/>
        <v>0.99213860165719381</v>
      </c>
      <c r="AF9" s="114">
        <f t="shared" si="1"/>
        <v>1.5085293624905147</v>
      </c>
    </row>
    <row r="10" spans="1:32" x14ac:dyDescent="0.25">
      <c r="A10" s="32" t="s">
        <v>18</v>
      </c>
      <c r="B10" s="73"/>
      <c r="C10" s="74"/>
      <c r="D10" s="75">
        <f>AD105</f>
        <v>53.571428571428569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40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100</v>
      </c>
      <c r="P11" s="76" t="s">
        <v>87</v>
      </c>
      <c r="S11" s="111" t="s">
        <v>30</v>
      </c>
      <c r="T11" s="116"/>
      <c r="U11" s="116"/>
      <c r="V11" s="116">
        <v>12</v>
      </c>
      <c r="W11" s="116">
        <v>16</v>
      </c>
      <c r="X11" s="116">
        <v>10</v>
      </c>
      <c r="Y11" s="116">
        <v>18</v>
      </c>
      <c r="Z11" s="116">
        <v>26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0</v>
      </c>
      <c r="P12" s="76" t="s">
        <v>87</v>
      </c>
      <c r="S12" s="111" t="s">
        <v>31</v>
      </c>
      <c r="T12" s="116"/>
      <c r="U12" s="116"/>
      <c r="V12" s="116">
        <v>0</v>
      </c>
      <c r="W12" s="116">
        <v>0</v>
      </c>
      <c r="X12" s="116">
        <v>0</v>
      </c>
      <c r="Y12" s="116">
        <v>0</v>
      </c>
      <c r="Z12" s="116">
        <v>0</v>
      </c>
    </row>
    <row r="13" spans="1:32" ht="15" customHeight="1" x14ac:dyDescent="0.25">
      <c r="A13" s="32" t="s">
        <v>20</v>
      </c>
      <c r="B13" s="74"/>
      <c r="C13" s="74"/>
      <c r="D13" s="75">
        <f>AD108</f>
        <v>0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0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0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82.142857142857139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69.230769230769226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0</v>
      </c>
      <c r="Z15" s="116">
        <v>0</v>
      </c>
      <c r="AB15" s="121">
        <f t="shared" ref="AB15:AB34" si="2">IF(Z15="np",0,Z15/$Z$34)</f>
        <v>0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14.285714285714285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30.76923076923077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Maralinga Tjarutja (2015-16 to 2019-20)</v>
      </c>
      <c r="B19" s="65"/>
      <c r="C19" s="65"/>
      <c r="D19" s="65"/>
      <c r="E19" s="65"/>
      <c r="F19" s="65"/>
      <c r="G19" s="65" t="str">
        <f>$S$1&amp;" ("&amp;$V$2&amp;" to "&amp;$Z$2&amp;")"</f>
        <v>Maralinga Tjarutja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0</v>
      </c>
      <c r="Z19" s="116">
        <v>0</v>
      </c>
      <c r="AB19" s="121">
        <f t="shared" si="2"/>
        <v>0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0</v>
      </c>
      <c r="Z21" s="116">
        <v>0</v>
      </c>
      <c r="AB21" s="121">
        <f t="shared" si="2"/>
        <v>0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0</v>
      </c>
      <c r="Z27" s="116">
        <v>0</v>
      </c>
      <c r="AB27" s="121">
        <f t="shared" si="2"/>
        <v>0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0</v>
      </c>
      <c r="Z28" s="116">
        <v>0</v>
      </c>
      <c r="AB28" s="121">
        <f t="shared" si="2"/>
        <v>0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</v>
      </c>
      <c r="Z29" s="116">
        <v>0</v>
      </c>
      <c r="AB29" s="121">
        <f t="shared" si="2"/>
        <v>0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</v>
      </c>
      <c r="Z30" s="116">
        <v>3</v>
      </c>
      <c r="AB30" s="121">
        <f t="shared" si="2"/>
        <v>0.1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</v>
      </c>
      <c r="Z31" s="116">
        <v>13</v>
      </c>
      <c r="AB31" s="121">
        <f t="shared" si="2"/>
        <v>0.43333333333333335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5</v>
      </c>
      <c r="AB32" s="121">
        <f t="shared" si="2"/>
        <v>0.16666666666666666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0</v>
      </c>
      <c r="Z33" s="116">
        <v>6</v>
      </c>
      <c r="AB33" s="121">
        <f t="shared" si="2"/>
        <v>0.2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15</v>
      </c>
      <c r="Z34" s="124">
        <v>30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</v>
      </c>
      <c r="AB37" s="136">
        <f>Z37/Z40*100</f>
        <v>30.76923076923077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</v>
      </c>
      <c r="AB38" s="136">
        <f>Z38/Z40*100</f>
        <v>69.230769230769226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5</v>
      </c>
      <c r="X46" s="116">
        <v>0</v>
      </c>
      <c r="Y46" s="116">
        <v>0</v>
      </c>
      <c r="Z46" s="116">
        <v>0</v>
      </c>
    </row>
    <row r="47" spans="19:32" x14ac:dyDescent="0.25">
      <c r="S47" s="119" t="s">
        <v>40</v>
      </c>
      <c r="T47" s="119"/>
      <c r="U47" s="116"/>
      <c r="V47" s="116">
        <v>0</v>
      </c>
      <c r="W47" s="116">
        <v>0</v>
      </c>
      <c r="X47" s="116">
        <v>0</v>
      </c>
      <c r="Y47" s="116">
        <v>0</v>
      </c>
      <c r="Z47" s="116">
        <v>0</v>
      </c>
    </row>
    <row r="48" spans="19:32" x14ac:dyDescent="0.25">
      <c r="S48" s="119" t="s">
        <v>41</v>
      </c>
      <c r="T48" s="119"/>
      <c r="U48" s="116"/>
      <c r="V48" s="116">
        <v>0</v>
      </c>
      <c r="W48" s="116">
        <v>0</v>
      </c>
      <c r="X48" s="116">
        <v>0</v>
      </c>
      <c r="Y48" s="116">
        <v>0</v>
      </c>
      <c r="Z48" s="116">
        <v>0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0</v>
      </c>
      <c r="X49" s="116">
        <v>0</v>
      </c>
      <c r="Y49" s="116">
        <v>0</v>
      </c>
      <c r="Z49" s="116">
        <v>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Maralinga Tjarutja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0</v>
      </c>
      <c r="W50" s="116">
        <v>0</v>
      </c>
      <c r="X50" s="116">
        <v>0</v>
      </c>
      <c r="Y50" s="116">
        <v>0</v>
      </c>
      <c r="Z50" s="116">
        <v>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0</v>
      </c>
      <c r="W51" s="116">
        <v>0</v>
      </c>
      <c r="X51" s="116">
        <v>0</v>
      </c>
      <c r="Y51" s="116">
        <v>0</v>
      </c>
      <c r="Z51" s="116">
        <v>0</v>
      </c>
    </row>
    <row r="52" spans="1:26" ht="15" customHeight="1" x14ac:dyDescent="0.25">
      <c r="S52" s="119" t="s">
        <v>45</v>
      </c>
      <c r="T52" s="119"/>
      <c r="U52" s="116"/>
      <c r="V52" s="116">
        <v>0</v>
      </c>
      <c r="W52" s="116">
        <v>0</v>
      </c>
      <c r="X52" s="116">
        <v>0</v>
      </c>
      <c r="Y52" s="116">
        <v>0</v>
      </c>
      <c r="Z52" s="116">
        <v>0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</v>
      </c>
      <c r="X53" s="116">
        <v>0</v>
      </c>
      <c r="Y53" s="116">
        <v>0</v>
      </c>
      <c r="Z53" s="116">
        <v>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0</v>
      </c>
      <c r="X54" s="116">
        <v>0</v>
      </c>
      <c r="Y54" s="116">
        <v>0</v>
      </c>
      <c r="Z54" s="116">
        <v>5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0</v>
      </c>
      <c r="W55" s="116">
        <v>0</v>
      </c>
      <c r="X55" s="116">
        <v>0</v>
      </c>
      <c r="Y55" s="116">
        <v>0</v>
      </c>
      <c r="Z55" s="116">
        <v>0</v>
      </c>
    </row>
    <row r="56" spans="1:26" ht="15" customHeight="1" x14ac:dyDescent="0.25"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0</v>
      </c>
      <c r="Z56" s="116">
        <v>0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</v>
      </c>
      <c r="W61" s="116">
        <v>9</v>
      </c>
      <c r="X61" s="116">
        <v>0</v>
      </c>
      <c r="Y61" s="116">
        <v>5</v>
      </c>
      <c r="Z61" s="116">
        <v>10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Maralinga Tjarutja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0</v>
      </c>
      <c r="W65" s="116">
        <v>0</v>
      </c>
      <c r="X65" s="116">
        <v>0</v>
      </c>
      <c r="Y65" s="116">
        <v>0</v>
      </c>
      <c r="Z65" s="116">
        <v>0</v>
      </c>
    </row>
    <row r="66" spans="1:26" x14ac:dyDescent="0.25">
      <c r="S66" s="119" t="s">
        <v>40</v>
      </c>
      <c r="T66" s="119"/>
      <c r="U66" s="116"/>
      <c r="V66" s="116">
        <v>0</v>
      </c>
      <c r="W66" s="116">
        <v>0</v>
      </c>
      <c r="X66" s="116">
        <v>0</v>
      </c>
      <c r="Y66" s="116">
        <v>0</v>
      </c>
      <c r="Z66" s="116">
        <v>4</v>
      </c>
    </row>
    <row r="67" spans="1:26" x14ac:dyDescent="0.25">
      <c r="S67" s="119" t="s">
        <v>41</v>
      </c>
      <c r="T67" s="119"/>
      <c r="U67" s="116"/>
      <c r="V67" s="116">
        <v>0</v>
      </c>
      <c r="W67" s="116">
        <v>0</v>
      </c>
      <c r="X67" s="116">
        <v>0</v>
      </c>
      <c r="Y67" s="116">
        <v>5</v>
      </c>
      <c r="Z67" s="116">
        <v>0</v>
      </c>
    </row>
    <row r="68" spans="1:26" x14ac:dyDescent="0.25">
      <c r="S68" s="119" t="s">
        <v>42</v>
      </c>
      <c r="T68" s="119"/>
      <c r="U68" s="116"/>
      <c r="V68" s="116">
        <v>0</v>
      </c>
      <c r="W68" s="116">
        <v>0</v>
      </c>
      <c r="X68" s="116">
        <v>0</v>
      </c>
      <c r="Y68" s="116">
        <v>0</v>
      </c>
      <c r="Z68" s="116">
        <v>0</v>
      </c>
    </row>
    <row r="69" spans="1:26" x14ac:dyDescent="0.25">
      <c r="S69" s="119" t="s">
        <v>43</v>
      </c>
      <c r="T69" s="119"/>
      <c r="U69" s="116"/>
      <c r="V69" s="116">
        <v>0</v>
      </c>
      <c r="W69" s="116">
        <v>4</v>
      </c>
      <c r="X69" s="116">
        <v>0</v>
      </c>
      <c r="Y69" s="116">
        <v>0</v>
      </c>
      <c r="Z69" s="116">
        <v>0</v>
      </c>
    </row>
    <row r="70" spans="1:26" x14ac:dyDescent="0.25">
      <c r="S70" s="119" t="s">
        <v>44</v>
      </c>
      <c r="T70" s="119"/>
      <c r="U70" s="116"/>
      <c r="V70" s="116">
        <v>0</v>
      </c>
      <c r="W70" s="116">
        <v>0</v>
      </c>
      <c r="X70" s="116">
        <v>0</v>
      </c>
      <c r="Y70" s="116">
        <v>0</v>
      </c>
      <c r="Z70" s="116">
        <v>5</v>
      </c>
    </row>
    <row r="71" spans="1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0</v>
      </c>
      <c r="Y71" s="116">
        <v>0</v>
      </c>
      <c r="Z71" s="116">
        <v>4</v>
      </c>
    </row>
    <row r="72" spans="1:26" x14ac:dyDescent="0.25">
      <c r="S72" s="119" t="s">
        <v>46</v>
      </c>
      <c r="T72" s="119"/>
      <c r="U72" s="116"/>
      <c r="V72" s="116">
        <v>0</v>
      </c>
      <c r="W72" s="116">
        <v>0</v>
      </c>
      <c r="X72" s="116">
        <v>0</v>
      </c>
      <c r="Y72" s="116">
        <v>0</v>
      </c>
      <c r="Z72" s="116">
        <v>6</v>
      </c>
    </row>
    <row r="73" spans="1:26" x14ac:dyDescent="0.25">
      <c r="S73" s="119" t="s">
        <v>47</v>
      </c>
      <c r="T73" s="119"/>
      <c r="U73" s="116"/>
      <c r="V73" s="116">
        <v>0</v>
      </c>
      <c r="W73" s="116">
        <v>3</v>
      </c>
      <c r="X73" s="116">
        <v>0</v>
      </c>
      <c r="Y73" s="116">
        <v>0</v>
      </c>
      <c r="Z73" s="116">
        <v>0</v>
      </c>
    </row>
    <row r="74" spans="1:26" x14ac:dyDescent="0.25">
      <c r="S74" s="119" t="s">
        <v>48</v>
      </c>
      <c r="T74" s="119"/>
      <c r="U74" s="116"/>
      <c r="V74" s="116">
        <v>0</v>
      </c>
      <c r="W74" s="116">
        <v>4</v>
      </c>
      <c r="X74" s="116">
        <v>0</v>
      </c>
      <c r="Y74" s="116">
        <v>0</v>
      </c>
      <c r="Z74" s="116">
        <v>0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0</v>
      </c>
      <c r="Z75" s="116">
        <v>0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</v>
      </c>
      <c r="W80" s="116">
        <v>8</v>
      </c>
      <c r="X80" s="116">
        <v>8</v>
      </c>
      <c r="Y80" s="116">
        <v>8</v>
      </c>
      <c r="Z80" s="116">
        <v>16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Maralinga Tjarutja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0</v>
      </c>
      <c r="W83" s="116">
        <v>0</v>
      </c>
      <c r="X83" s="116">
        <v>0</v>
      </c>
      <c r="Y83" s="116">
        <v>0</v>
      </c>
      <c r="Z83" s="116">
        <v>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0</v>
      </c>
      <c r="W84" s="116">
        <v>0</v>
      </c>
      <c r="X84" s="116">
        <v>0</v>
      </c>
      <c r="Y84" s="116">
        <v>0</v>
      </c>
      <c r="Z84" s="116">
        <v>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0</v>
      </c>
      <c r="W85" s="116">
        <v>0</v>
      </c>
      <c r="X85" s="116">
        <v>0</v>
      </c>
      <c r="Y85" s="116">
        <v>0</v>
      </c>
      <c r="Z85" s="116">
        <v>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28</v>
      </c>
      <c r="D86" s="98">
        <f t="shared" ref="D86:D91" si="4">AD4</f>
        <v>1</v>
      </c>
      <c r="E86" s="99">
        <f t="shared" ref="E86:E91" si="5">AD4</f>
        <v>1</v>
      </c>
      <c r="F86" s="98">
        <f t="shared" ref="F86:F91" si="6">AF4</f>
        <v>3</v>
      </c>
      <c r="G86" s="99">
        <f t="shared" ref="G86:G91" si="7">AF4</f>
        <v>3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0</v>
      </c>
      <c r="W86" s="116">
        <v>0</v>
      </c>
      <c r="X86" s="116">
        <v>0</v>
      </c>
      <c r="Y86" s="116">
        <v>0</v>
      </c>
      <c r="Z86" s="116">
        <v>0</v>
      </c>
    </row>
    <row r="87" spans="1:30" ht="15" customHeight="1" x14ac:dyDescent="0.25">
      <c r="A87" s="100" t="s">
        <v>4</v>
      </c>
      <c r="B87" s="51"/>
      <c r="C87" s="101" t="str">
        <f t="shared" si="3"/>
        <v>6</v>
      </c>
      <c r="D87" s="98">
        <f t="shared" si="4"/>
        <v>0.19999999999999996</v>
      </c>
      <c r="E87" s="99">
        <f t="shared" si="5"/>
        <v>0.19999999999999996</v>
      </c>
      <c r="F87" s="98">
        <f t="shared" si="6"/>
        <v>5</v>
      </c>
      <c r="G87" s="99">
        <f t="shared" si="7"/>
        <v>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0" t="s">
        <v>5</v>
      </c>
      <c r="B88" s="51"/>
      <c r="C88" s="101" t="str">
        <f t="shared" si="3"/>
        <v>20</v>
      </c>
      <c r="D88" s="98">
        <f t="shared" si="4"/>
        <v>0.53846153846153855</v>
      </c>
      <c r="E88" s="99">
        <f t="shared" si="5"/>
        <v>0.53846153846153855</v>
      </c>
      <c r="F88" s="98">
        <f t="shared" si="6"/>
        <v>1.8571428571428572</v>
      </c>
      <c r="G88" s="99">
        <f t="shared" si="7"/>
        <v>1.8571428571428572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6</v>
      </c>
      <c r="B89" s="51"/>
      <c r="C89" s="101" t="str">
        <f t="shared" si="3"/>
        <v>15</v>
      </c>
      <c r="D89" s="98">
        <f t="shared" si="4"/>
        <v>0.25</v>
      </c>
      <c r="E89" s="99">
        <f t="shared" si="5"/>
        <v>0.25</v>
      </c>
      <c r="F89" s="98">
        <f t="shared" si="6"/>
        <v>1.1428571428571428</v>
      </c>
      <c r="G89" s="99">
        <f t="shared" si="7"/>
        <v>1.1428571428571428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0</v>
      </c>
      <c r="W89" s="116">
        <v>0</v>
      </c>
      <c r="X89" s="116">
        <v>0</v>
      </c>
      <c r="Y89" s="116">
        <v>0</v>
      </c>
      <c r="Z89" s="116">
        <v>0</v>
      </c>
    </row>
    <row r="90" spans="1:30" ht="15" customHeight="1" x14ac:dyDescent="0.25">
      <c r="A90" s="51" t="s">
        <v>100</v>
      </c>
      <c r="B90" s="51"/>
      <c r="C90" s="101" t="str">
        <f t="shared" si="3"/>
        <v>$43,185</v>
      </c>
      <c r="D90" s="98">
        <f t="shared" si="4"/>
        <v>-0.37189632964327357</v>
      </c>
      <c r="E90" s="99">
        <f t="shared" si="5"/>
        <v>-0.37189632964327357</v>
      </c>
      <c r="F90" s="98">
        <f t="shared" si="6"/>
        <v>-0.28096485435541785</v>
      </c>
      <c r="G90" s="99">
        <f t="shared" si="7"/>
        <v>-0.28096485435541785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0</v>
      </c>
      <c r="W90" s="116">
        <v>0</v>
      </c>
      <c r="X90" s="116">
        <v>0</v>
      </c>
      <c r="Y90" s="116">
        <v>0</v>
      </c>
      <c r="Z90" s="116">
        <v>0</v>
      </c>
    </row>
    <row r="91" spans="1:30" ht="15" customHeight="1" x14ac:dyDescent="0.25">
      <c r="A91" s="51" t="s">
        <v>7</v>
      </c>
      <c r="B91" s="51"/>
      <c r="C91" s="101" t="str">
        <f t="shared" si="3"/>
        <v>$1.0 mil</v>
      </c>
      <c r="D91" s="98">
        <f t="shared" si="4"/>
        <v>0.99213860165719381</v>
      </c>
      <c r="E91" s="99">
        <f t="shared" si="5"/>
        <v>0.99213860165719381</v>
      </c>
      <c r="F91" s="98">
        <f t="shared" si="6"/>
        <v>1.5085293624905147</v>
      </c>
      <c r="G91" s="99">
        <f t="shared" si="7"/>
        <v>1.5085293624905147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0</v>
      </c>
      <c r="W91" s="116">
        <v>4</v>
      </c>
      <c r="X91" s="116">
        <v>0</v>
      </c>
      <c r="Y91" s="116">
        <v>5</v>
      </c>
      <c r="Z91" s="116">
        <v>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0</v>
      </c>
      <c r="W93" s="116">
        <v>0</v>
      </c>
      <c r="X93" s="116">
        <v>0</v>
      </c>
      <c r="Y93" s="116">
        <v>0</v>
      </c>
      <c r="Z93" s="116">
        <v>0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0</v>
      </c>
      <c r="W94" s="116">
        <v>0</v>
      </c>
      <c r="X94" s="116">
        <v>0</v>
      </c>
      <c r="Y94" s="116">
        <v>7</v>
      </c>
      <c r="Z94" s="116">
        <v>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0</v>
      </c>
      <c r="W96" s="116">
        <v>0</v>
      </c>
      <c r="X96" s="116">
        <v>0</v>
      </c>
      <c r="Y96" s="116">
        <v>0</v>
      </c>
      <c r="Z96" s="116">
        <v>3</v>
      </c>
    </row>
    <row r="97" spans="1:32" ht="15" customHeight="1" x14ac:dyDescent="0.25">
      <c r="S97" s="119" t="s">
        <v>191</v>
      </c>
      <c r="T97" s="119"/>
      <c r="U97" s="116"/>
      <c r="V97" s="116">
        <v>0</v>
      </c>
      <c r="W97" s="116">
        <v>0</v>
      </c>
      <c r="X97" s="116">
        <v>0</v>
      </c>
      <c r="Y97" s="116">
        <v>0</v>
      </c>
      <c r="Z97" s="116">
        <v>0</v>
      </c>
    </row>
    <row r="98" spans="1:32" ht="15" customHeight="1" x14ac:dyDescent="0.25">
      <c r="S98" s="119" t="s">
        <v>192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0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0</v>
      </c>
      <c r="W100" s="116">
        <v>0</v>
      </c>
      <c r="X100" s="116">
        <v>0</v>
      </c>
      <c r="Y100" s="116">
        <v>0</v>
      </c>
      <c r="Z100" s="116">
        <v>0</v>
      </c>
    </row>
    <row r="101" spans="1:32" x14ac:dyDescent="0.25">
      <c r="A101" s="20"/>
      <c r="S101" s="122" t="s">
        <v>54</v>
      </c>
      <c r="T101" s="122"/>
      <c r="U101" s="116"/>
      <c r="V101" s="116">
        <v>0</v>
      </c>
      <c r="W101" s="116">
        <v>6</v>
      </c>
      <c r="X101" s="116">
        <v>7</v>
      </c>
      <c r="Y101" s="116">
        <v>5</v>
      </c>
      <c r="Z101" s="116">
        <v>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</v>
      </c>
      <c r="W104" s="116">
        <v>0</v>
      </c>
      <c r="X104" s="116">
        <v>0</v>
      </c>
      <c r="Y104" s="116">
        <v>3</v>
      </c>
      <c r="Z104" s="116">
        <v>16</v>
      </c>
      <c r="AB104" s="113" t="str">
        <f>TEXT(Z104,"###,###")</f>
        <v>16</v>
      </c>
      <c r="AD104" s="134">
        <f>Z104/($Z$4)*100</f>
        <v>57.142857142857139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10</v>
      </c>
      <c r="X105" s="116">
        <v>3</v>
      </c>
      <c r="Y105" s="116">
        <v>8</v>
      </c>
      <c r="Z105" s="116">
        <v>15</v>
      </c>
      <c r="AB105" s="113" t="str">
        <f>TEXT(Z105,"###,###")</f>
        <v>15</v>
      </c>
      <c r="AD105" s="134">
        <f>Z105/($Z$4)*100</f>
        <v>53.571428571428569</v>
      </c>
      <c r="AF105" s="113"/>
    </row>
    <row r="106" spans="1:32" x14ac:dyDescent="0.25">
      <c r="S106" s="122" t="s">
        <v>54</v>
      </c>
      <c r="T106" s="122"/>
      <c r="U106" s="124"/>
      <c r="V106" s="124">
        <v>3</v>
      </c>
      <c r="W106" s="124">
        <v>10</v>
      </c>
      <c r="X106" s="124">
        <v>3</v>
      </c>
      <c r="Y106" s="124">
        <v>11</v>
      </c>
      <c r="Z106" s="124">
        <v>31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0</v>
      </c>
      <c r="X108" s="116">
        <v>0</v>
      </c>
      <c r="Y108" s="116">
        <v>0</v>
      </c>
      <c r="Z108" s="116">
        <v>0</v>
      </c>
      <c r="AB108" s="113" t="str">
        <f>TEXT(Z108,"###,###")</f>
        <v/>
      </c>
      <c r="AD108" s="134">
        <f>Z108/($Z$4)*100</f>
        <v>0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</v>
      </c>
      <c r="X109" s="116">
        <v>0</v>
      </c>
      <c r="Y109" s="116">
        <v>0</v>
      </c>
      <c r="Z109" s="116">
        <v>0</v>
      </c>
      <c r="AB109" s="113" t="str">
        <f>TEXT(Z109,"###,###")</f>
        <v/>
      </c>
      <c r="AD109" s="134">
        <f>Z109/($Z$4)*100</f>
        <v>0</v>
      </c>
      <c r="AF109" s="113"/>
    </row>
    <row r="110" spans="1:32" x14ac:dyDescent="0.25">
      <c r="S110" s="119" t="s">
        <v>22</v>
      </c>
      <c r="T110" s="119"/>
      <c r="U110" s="116"/>
      <c r="V110" s="116">
        <v>2</v>
      </c>
      <c r="W110" s="116">
        <v>6</v>
      </c>
      <c r="X110" s="116">
        <v>4</v>
      </c>
      <c r="Y110" s="116">
        <v>5</v>
      </c>
      <c r="Z110" s="116">
        <v>23</v>
      </c>
      <c r="AB110" s="113" t="str">
        <f>TEXT(Z110,"###,###")</f>
        <v>23</v>
      </c>
      <c r="AD110" s="134">
        <f>Z110/($Z$4)*100</f>
        <v>82.142857142857139</v>
      </c>
      <c r="AF110" s="113"/>
    </row>
    <row r="111" spans="1:32" x14ac:dyDescent="0.25">
      <c r="S111" s="119" t="s">
        <v>23</v>
      </c>
      <c r="T111" s="119"/>
      <c r="U111" s="116"/>
      <c r="V111" s="116">
        <v>4</v>
      </c>
      <c r="W111" s="116">
        <v>7</v>
      </c>
      <c r="X111" s="116">
        <v>0</v>
      </c>
      <c r="Y111" s="116">
        <v>7</v>
      </c>
      <c r="Z111" s="116">
        <v>4</v>
      </c>
      <c r="AB111" s="113" t="str">
        <f>TEXT(Z111,"###,###")</f>
        <v>4</v>
      </c>
      <c r="AD111" s="134">
        <f>Z111/($Z$4)*100</f>
        <v>14.285714285714285</v>
      </c>
      <c r="AF111" s="113"/>
    </row>
    <row r="112" spans="1:32" x14ac:dyDescent="0.25">
      <c r="S112" s="122" t="s">
        <v>54</v>
      </c>
      <c r="T112" s="122"/>
      <c r="U112" s="116"/>
      <c r="V112" s="116">
        <v>11</v>
      </c>
      <c r="W112" s="116">
        <v>18</v>
      </c>
      <c r="X112" s="116">
        <v>7</v>
      </c>
      <c r="Y112" s="116">
        <v>18</v>
      </c>
      <c r="Z112" s="116">
        <v>27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</v>
      </c>
      <c r="W118" s="135">
        <v>45.44</v>
      </c>
      <c r="X118" s="135">
        <v>47.4</v>
      </c>
      <c r="Y118" s="135">
        <v>47.09</v>
      </c>
      <c r="Z118" s="135">
        <v>44.5</v>
      </c>
      <c r="AB118" s="113" t="str">
        <f>TEXT(Z118,"##.0")</f>
        <v>44.5</v>
      </c>
    </row>
    <row r="120" spans="19:32" x14ac:dyDescent="0.25">
      <c r="S120" s="105" t="s">
        <v>102</v>
      </c>
      <c r="T120" s="116"/>
      <c r="U120" s="116"/>
      <c r="V120" s="116">
        <v>3</v>
      </c>
      <c r="W120" s="116">
        <v>10</v>
      </c>
      <c r="X120" s="116">
        <v>5</v>
      </c>
      <c r="Y120" s="116">
        <v>12</v>
      </c>
      <c r="Z120" s="116">
        <v>15</v>
      </c>
      <c r="AB120" s="113" t="str">
        <f>TEXT(Z120,"###,###")</f>
        <v>15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4</v>
      </c>
      <c r="X122" s="116">
        <v>0</v>
      </c>
      <c r="Y122" s="116">
        <v>0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</v>
      </c>
      <c r="W124" s="116">
        <v>14</v>
      </c>
      <c r="X124" s="116">
        <v>5</v>
      </c>
      <c r="Y124" s="116">
        <v>12</v>
      </c>
      <c r="Z124" s="116">
        <v>15</v>
      </c>
      <c r="AB124" s="113" t="str">
        <f>TEXT(Z124,"###,###")</f>
        <v>15</v>
      </c>
      <c r="AD124" s="131">
        <f>Z124/$Z$7*100</f>
        <v>100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4</v>
      </c>
      <c r="X125" s="116">
        <v>0</v>
      </c>
      <c r="Y125" s="116">
        <v>0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107</v>
      </c>
      <c r="T127" s="116"/>
      <c r="U127" s="116"/>
      <c r="V127" s="116">
        <v>0</v>
      </c>
      <c r="W127" s="116">
        <v>4</v>
      </c>
      <c r="X127" s="116">
        <v>0</v>
      </c>
      <c r="Y127" s="116">
        <v>4</v>
      </c>
      <c r="Z127" s="116">
        <v>7</v>
      </c>
      <c r="AB127" s="113" t="str">
        <f>TEXT(Z127,"###,###")</f>
        <v>7</v>
      </c>
      <c r="AD127" s="131">
        <f>Z127/$Z$7*100</f>
        <v>46.666666666666664</v>
      </c>
    </row>
    <row r="128" spans="19:32" x14ac:dyDescent="0.25">
      <c r="S128" s="105" t="s">
        <v>108</v>
      </c>
      <c r="T128" s="116"/>
      <c r="U128" s="116"/>
      <c r="V128" s="116">
        <v>0</v>
      </c>
      <c r="W128" s="116">
        <v>4</v>
      </c>
      <c r="X128" s="116">
        <v>1</v>
      </c>
      <c r="Y128" s="116">
        <v>7</v>
      </c>
      <c r="Z128" s="116">
        <v>6</v>
      </c>
      <c r="AB128" s="113" t="str">
        <f>TEXT(Z128,"###,###")</f>
        <v>6</v>
      </c>
      <c r="AD128" s="131">
        <f>Z128/$Z$7*100</f>
        <v>40</v>
      </c>
    </row>
    <row r="130" spans="19:20" x14ac:dyDescent="0.25">
      <c r="S130" s="105" t="s">
        <v>267</v>
      </c>
      <c r="T130" s="131">
        <v>100</v>
      </c>
    </row>
    <row r="131" spans="19:20" x14ac:dyDescent="0.25">
      <c r="S131" s="105" t="s">
        <v>268</v>
      </c>
      <c r="T131" s="131">
        <v>0</v>
      </c>
    </row>
    <row r="132" spans="19:20" x14ac:dyDescent="0.25">
      <c r="S132" s="105" t="s">
        <v>269</v>
      </c>
      <c r="T132" s="131">
        <v>0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BA6105-D587-4E0C-87C2-F40DA9E60E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CE9D1-39BC-4F4A-A638-944C33EFF6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FC9559A-58C1-490E-9AB9-909BDC5C35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F0CEC7-4A11-4A21-A28D-98017930CE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6DD33-D329-471B-A418-55452B01F21A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143</v>
      </c>
      <c r="T1" s="103"/>
      <c r="U1" s="103"/>
      <c r="V1" s="103"/>
      <c r="W1" s="103"/>
      <c r="X1" s="103"/>
      <c r="Y1" s="104" t="s">
        <v>227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143</v>
      </c>
      <c r="Y3" s="109" t="s">
        <v>227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10.32 Marion,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65692</v>
      </c>
      <c r="W4" s="112">
        <v>67908</v>
      </c>
      <c r="X4" s="112">
        <v>70438</v>
      </c>
      <c r="Y4" s="112">
        <v>71970</v>
      </c>
      <c r="Z4" s="112">
        <v>73102</v>
      </c>
      <c r="AB4" s="113" t="str">
        <f>TEXT(Z4,"###,###")</f>
        <v>73,102</v>
      </c>
      <c r="AD4" s="114">
        <f>Z4/Y4-1</f>
        <v>1.5728775878838475E-2</v>
      </c>
      <c r="AF4" s="114">
        <f>Z4/V4-1</f>
        <v>0.1127991231809049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32632</v>
      </c>
      <c r="W5" s="112">
        <v>33814</v>
      </c>
      <c r="X5" s="112">
        <v>34855</v>
      </c>
      <c r="Y5" s="112">
        <v>35307</v>
      </c>
      <c r="Z5" s="112">
        <v>35753</v>
      </c>
      <c r="AB5" s="113" t="str">
        <f>TEXT(Z5,"###,###")</f>
        <v>35,753</v>
      </c>
      <c r="AD5" s="114">
        <f t="shared" ref="AD5:AD9" si="0">Z5/Y5-1</f>
        <v>1.2632055966238953E-2</v>
      </c>
      <c r="AF5" s="114">
        <f t="shared" ref="AF5:AF9" si="1">Z5/V5-1</f>
        <v>9.5642314292718744E-2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33060</v>
      </c>
      <c r="W6" s="112">
        <v>34094</v>
      </c>
      <c r="X6" s="112">
        <v>35580</v>
      </c>
      <c r="Y6" s="112">
        <v>36661</v>
      </c>
      <c r="Z6" s="112">
        <v>37341</v>
      </c>
      <c r="AB6" s="113" t="str">
        <f>TEXT(Z6,"###,###")</f>
        <v>37,341</v>
      </c>
      <c r="AD6" s="114">
        <f t="shared" si="0"/>
        <v>1.8548321104170595E-2</v>
      </c>
      <c r="AF6" s="114">
        <f t="shared" si="1"/>
        <v>0.12949183303085299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48243</v>
      </c>
      <c r="W7" s="112">
        <v>49049</v>
      </c>
      <c r="X7" s="112">
        <v>50072</v>
      </c>
      <c r="Y7" s="112">
        <v>51102</v>
      </c>
      <c r="Z7" s="112">
        <v>52103</v>
      </c>
      <c r="AB7" s="113" t="str">
        <f>TEXT(Z7,"###,###")</f>
        <v>52,103</v>
      </c>
      <c r="AD7" s="114">
        <f t="shared" si="0"/>
        <v>1.9588274431528996E-2</v>
      </c>
      <c r="AF7" s="114">
        <f t="shared" si="1"/>
        <v>8.0011607901664394E-2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73,102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52,103</v>
      </c>
      <c r="P8" s="69"/>
      <c r="S8" s="111" t="s">
        <v>86</v>
      </c>
      <c r="T8" s="112"/>
      <c r="U8" s="112"/>
      <c r="V8" s="112">
        <v>43055.45</v>
      </c>
      <c r="W8" s="112">
        <v>43181</v>
      </c>
      <c r="X8" s="112">
        <v>44324.5</v>
      </c>
      <c r="Y8" s="112">
        <v>45931</v>
      </c>
      <c r="Z8" s="112">
        <v>45510.81</v>
      </c>
      <c r="AB8" s="113" t="str">
        <f>TEXT(Z8,"$###,###")</f>
        <v>$45,511</v>
      </c>
      <c r="AD8" s="114">
        <f t="shared" si="0"/>
        <v>-9.1482876488646614E-3</v>
      </c>
      <c r="AF8" s="114">
        <f t="shared" si="1"/>
        <v>5.7027855939259631E-2</v>
      </c>
    </row>
    <row r="9" spans="1:32" x14ac:dyDescent="0.25">
      <c r="A9" s="32" t="s">
        <v>15</v>
      </c>
      <c r="B9" s="73"/>
      <c r="C9" s="74"/>
      <c r="D9" s="75">
        <f>AD104</f>
        <v>74.65185631036087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49.597911828493565</v>
      </c>
      <c r="P9" s="76" t="s">
        <v>87</v>
      </c>
      <c r="S9" s="111" t="s">
        <v>7</v>
      </c>
      <c r="T9" s="112"/>
      <c r="U9" s="112"/>
      <c r="V9" s="112">
        <v>2565366624</v>
      </c>
      <c r="W9" s="112">
        <v>2638544303</v>
      </c>
      <c r="X9" s="112">
        <v>2787055434</v>
      </c>
      <c r="Y9" s="112">
        <v>2933866989</v>
      </c>
      <c r="Z9" s="112">
        <v>3076697130</v>
      </c>
      <c r="AB9" s="113" t="str">
        <f>TEXT(Z9/1000000,"$#,###.0")&amp;" mil"</f>
        <v>$3,076.7 mil</v>
      </c>
      <c r="AD9" s="114">
        <f t="shared" si="0"/>
        <v>4.8683236675526098E-2</v>
      </c>
      <c r="AF9" s="114">
        <f t="shared" si="1"/>
        <v>0.19932063558335278</v>
      </c>
    </row>
    <row r="10" spans="1:32" x14ac:dyDescent="0.25">
      <c r="A10" s="32" t="s">
        <v>18</v>
      </c>
      <c r="B10" s="73"/>
      <c r="C10" s="74"/>
      <c r="D10" s="75">
        <f>AD105</f>
        <v>19.129435583157779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50.404007446788093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86.67063316891543</v>
      </c>
      <c r="P11" s="76" t="s">
        <v>87</v>
      </c>
      <c r="S11" s="111" t="s">
        <v>30</v>
      </c>
      <c r="T11" s="116"/>
      <c r="U11" s="116"/>
      <c r="V11" s="116">
        <v>59821</v>
      </c>
      <c r="W11" s="116">
        <v>61794</v>
      </c>
      <c r="X11" s="116">
        <v>64058</v>
      </c>
      <c r="Y11" s="116">
        <v>65228</v>
      </c>
      <c r="Z11" s="116">
        <v>66158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6.3451240811469596</v>
      </c>
      <c r="P12" s="76" t="s">
        <v>87</v>
      </c>
      <c r="S12" s="111" t="s">
        <v>31</v>
      </c>
      <c r="T12" s="116"/>
      <c r="U12" s="116"/>
      <c r="V12" s="116">
        <v>5868</v>
      </c>
      <c r="W12" s="116">
        <v>6114</v>
      </c>
      <c r="X12" s="116">
        <v>6382</v>
      </c>
      <c r="Y12" s="116">
        <v>6743</v>
      </c>
      <c r="Z12" s="116">
        <v>6942</v>
      </c>
    </row>
    <row r="13" spans="1:32" ht="15" customHeight="1" x14ac:dyDescent="0.25">
      <c r="A13" s="32" t="s">
        <v>20</v>
      </c>
      <c r="B13" s="74"/>
      <c r="C13" s="74"/>
      <c r="D13" s="75">
        <f>AD108</f>
        <v>12.555060053076522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6.988081300500931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12.593362698694973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40.6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20.766873683346557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17.632831695331696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390</v>
      </c>
      <c r="Z15" s="116">
        <v>366</v>
      </c>
      <c r="AB15" s="121">
        <f t="shared" ref="AB15:AB34" si="2">IF(Z15="np",0,Z15/$Z$34)</f>
        <v>5.0070454327810991E-3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47.428250937046869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82.367168304668297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477</v>
      </c>
      <c r="Z16" s="116">
        <v>548</v>
      </c>
      <c r="AB16" s="121">
        <f t="shared" si="2"/>
        <v>7.4968876971695146E-3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3619</v>
      </c>
      <c r="Z17" s="116">
        <v>3524</v>
      </c>
      <c r="AB17" s="121">
        <f t="shared" si="2"/>
        <v>4.8209912855520745E-2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532</v>
      </c>
      <c r="Z18" s="116">
        <v>375</v>
      </c>
      <c r="AB18" s="121">
        <f t="shared" si="2"/>
        <v>5.1301695008003061E-3</v>
      </c>
    </row>
    <row r="19" spans="1:28" x14ac:dyDescent="0.25">
      <c r="A19" s="65" t="str">
        <f>$S$1&amp;" ("&amp;$V$2&amp;" to "&amp;$Z$2&amp;")"</f>
        <v>Marion (2015-16 to 2019-20)</v>
      </c>
      <c r="B19" s="65"/>
      <c r="C19" s="65"/>
      <c r="D19" s="65"/>
      <c r="E19" s="65"/>
      <c r="F19" s="65"/>
      <c r="G19" s="65" t="str">
        <f>$S$1&amp;" ("&amp;$V$2&amp;" to "&amp;$Z$2&amp;")"</f>
        <v>Marion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4815</v>
      </c>
      <c r="Z19" s="116">
        <v>4741</v>
      </c>
      <c r="AB19" s="121">
        <f t="shared" si="2"/>
        <v>6.4859022942118011E-2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2170</v>
      </c>
      <c r="Z20" s="116">
        <v>2151</v>
      </c>
      <c r="AB20" s="121">
        <f t="shared" si="2"/>
        <v>2.9426652256590559E-2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6263</v>
      </c>
      <c r="Z21" s="116">
        <v>6726</v>
      </c>
      <c r="AB21" s="121">
        <f t="shared" si="2"/>
        <v>9.20147201663543E-2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5187</v>
      </c>
      <c r="Z22" s="116">
        <v>5325</v>
      </c>
      <c r="AB22" s="121">
        <f t="shared" si="2"/>
        <v>7.284840691136435E-2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2345</v>
      </c>
      <c r="Z23" s="116">
        <v>2554</v>
      </c>
      <c r="AB23" s="121">
        <f t="shared" si="2"/>
        <v>3.4939874413450624E-2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998</v>
      </c>
      <c r="Z24" s="116">
        <v>939</v>
      </c>
      <c r="AB24" s="121">
        <f t="shared" si="2"/>
        <v>1.2845944430003968E-2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2700</v>
      </c>
      <c r="Z25" s="116">
        <v>2991</v>
      </c>
      <c r="AB25" s="121">
        <f t="shared" si="2"/>
        <v>4.0918231938383245E-2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1083</v>
      </c>
      <c r="Z26" s="116">
        <v>1084</v>
      </c>
      <c r="AB26" s="121">
        <f t="shared" si="2"/>
        <v>1.4829609970313419E-2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4822</v>
      </c>
      <c r="Z27" s="116">
        <v>5013</v>
      </c>
      <c r="AB27" s="121">
        <f t="shared" si="2"/>
        <v>6.8580105886698495E-2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6752</v>
      </c>
      <c r="Z28" s="116">
        <v>7139</v>
      </c>
      <c r="AB28" s="121">
        <f t="shared" si="2"/>
        <v>9.76647468432357E-2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4872</v>
      </c>
      <c r="Z29" s="116">
        <v>4423</v>
      </c>
      <c r="AB29" s="121">
        <f t="shared" si="2"/>
        <v>6.0508639205439349E-2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6341</v>
      </c>
      <c r="Z30" s="116">
        <v>6579</v>
      </c>
      <c r="AB30" s="121">
        <f t="shared" si="2"/>
        <v>9.0003693722040576E-2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11889</v>
      </c>
      <c r="Z31" s="116">
        <v>12321</v>
      </c>
      <c r="AB31" s="121">
        <f t="shared" si="2"/>
        <v>0.16855684911829485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1625</v>
      </c>
      <c r="Z32" s="116">
        <v>1604</v>
      </c>
      <c r="AB32" s="121">
        <f t="shared" si="2"/>
        <v>2.1943445011423177E-2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2689</v>
      </c>
      <c r="Z33" s="116">
        <v>2761</v>
      </c>
      <c r="AB33" s="121">
        <f t="shared" si="2"/>
        <v>3.777172797789239E-2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71968</v>
      </c>
      <c r="Z34" s="124">
        <v>73097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42910</v>
      </c>
      <c r="AB37" s="136">
        <f>Z37/Z40*100</f>
        <v>82.367168304668297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9186</v>
      </c>
      <c r="AB38" s="136">
        <f>Z38/Z40*100</f>
        <v>17.632831695331696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52096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17</v>
      </c>
      <c r="W44" s="116">
        <v>15</v>
      </c>
      <c r="X44" s="116">
        <v>19</v>
      </c>
      <c r="Y44" s="116">
        <v>16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435</v>
      </c>
      <c r="W45" s="116">
        <v>437</v>
      </c>
      <c r="X45" s="116">
        <v>482</v>
      </c>
      <c r="Y45" s="116">
        <v>474</v>
      </c>
      <c r="Z45" s="116">
        <v>525</v>
      </c>
    </row>
    <row r="46" spans="19:32" x14ac:dyDescent="0.25">
      <c r="S46" s="119" t="s">
        <v>39</v>
      </c>
      <c r="T46" s="119"/>
      <c r="U46" s="116"/>
      <c r="V46" s="116">
        <v>1492</v>
      </c>
      <c r="W46" s="116">
        <v>1638</v>
      </c>
      <c r="X46" s="116">
        <v>1742</v>
      </c>
      <c r="Y46" s="116">
        <v>1749</v>
      </c>
      <c r="Z46" s="116">
        <v>1660</v>
      </c>
    </row>
    <row r="47" spans="19:32" x14ac:dyDescent="0.25">
      <c r="S47" s="119" t="s">
        <v>40</v>
      </c>
      <c r="T47" s="119"/>
      <c r="U47" s="116"/>
      <c r="V47" s="116">
        <v>3193</v>
      </c>
      <c r="W47" s="116">
        <v>3350</v>
      </c>
      <c r="X47" s="116">
        <v>3432</v>
      </c>
      <c r="Y47" s="116">
        <v>3265</v>
      </c>
      <c r="Z47" s="116">
        <v>3297</v>
      </c>
    </row>
    <row r="48" spans="19:32" x14ac:dyDescent="0.25">
      <c r="S48" s="119" t="s">
        <v>41</v>
      </c>
      <c r="T48" s="119"/>
      <c r="U48" s="116"/>
      <c r="V48" s="116">
        <v>4312</v>
      </c>
      <c r="W48" s="116">
        <v>4464</v>
      </c>
      <c r="X48" s="116">
        <v>4614</v>
      </c>
      <c r="Y48" s="116">
        <v>4725</v>
      </c>
      <c r="Z48" s="116">
        <v>4989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4274</v>
      </c>
      <c r="W49" s="116">
        <v>4495</v>
      </c>
      <c r="X49" s="116">
        <v>4637</v>
      </c>
      <c r="Y49" s="116">
        <v>4693</v>
      </c>
      <c r="Z49" s="116">
        <v>4666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Marion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3706</v>
      </c>
      <c r="W50" s="116">
        <v>3866</v>
      </c>
      <c r="X50" s="116">
        <v>4012</v>
      </c>
      <c r="Y50" s="116">
        <v>4280</v>
      </c>
      <c r="Z50" s="116">
        <v>4501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3357</v>
      </c>
      <c r="W51" s="116">
        <v>3432</v>
      </c>
      <c r="X51" s="116">
        <v>3477</v>
      </c>
      <c r="Y51" s="116">
        <v>3560</v>
      </c>
      <c r="Z51" s="116">
        <v>3657</v>
      </c>
    </row>
    <row r="52" spans="1:26" ht="15" customHeight="1" x14ac:dyDescent="0.25">
      <c r="S52" s="119" t="s">
        <v>45</v>
      </c>
      <c r="T52" s="119"/>
      <c r="U52" s="116"/>
      <c r="V52" s="116">
        <v>2956</v>
      </c>
      <c r="W52" s="116">
        <v>2997</v>
      </c>
      <c r="X52" s="116">
        <v>3278</v>
      </c>
      <c r="Y52" s="116">
        <v>3319</v>
      </c>
      <c r="Z52" s="116">
        <v>3274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2871</v>
      </c>
      <c r="W53" s="116">
        <v>2867</v>
      </c>
      <c r="X53" s="116">
        <v>2785</v>
      </c>
      <c r="Y53" s="116">
        <v>2831</v>
      </c>
      <c r="Z53" s="116">
        <v>2808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2623</v>
      </c>
      <c r="W54" s="116">
        <v>2735</v>
      </c>
      <c r="X54" s="116">
        <v>2752</v>
      </c>
      <c r="Y54" s="116">
        <v>2729</v>
      </c>
      <c r="Z54" s="116">
        <v>2686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1973</v>
      </c>
      <c r="W55" s="116">
        <v>1987</v>
      </c>
      <c r="X55" s="116">
        <v>2036</v>
      </c>
      <c r="Y55" s="116">
        <v>2072</v>
      </c>
      <c r="Z55" s="116">
        <v>2074</v>
      </c>
    </row>
    <row r="56" spans="1:26" ht="15" customHeight="1" x14ac:dyDescent="0.25">
      <c r="S56" s="119" t="s">
        <v>49</v>
      </c>
      <c r="T56" s="119"/>
      <c r="U56" s="116"/>
      <c r="V56" s="116">
        <v>898</v>
      </c>
      <c r="W56" s="116">
        <v>932</v>
      </c>
      <c r="X56" s="116">
        <v>952</v>
      </c>
      <c r="Y56" s="116">
        <v>971</v>
      </c>
      <c r="Z56" s="116">
        <v>1005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274</v>
      </c>
      <c r="W57" s="116">
        <v>363</v>
      </c>
      <c r="X57" s="116">
        <v>376</v>
      </c>
      <c r="Y57" s="116">
        <v>384</v>
      </c>
      <c r="Z57" s="116">
        <v>368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129</v>
      </c>
      <c r="W58" s="116">
        <v>119</v>
      </c>
      <c r="X58" s="116">
        <v>130</v>
      </c>
      <c r="Y58" s="116">
        <v>116</v>
      </c>
      <c r="Z58" s="116">
        <v>132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51</v>
      </c>
      <c r="W59" s="116">
        <v>59</v>
      </c>
      <c r="X59" s="116">
        <v>65</v>
      </c>
      <c r="Y59" s="116">
        <v>63</v>
      </c>
      <c r="Z59" s="116">
        <v>48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64</v>
      </c>
      <c r="W60" s="116">
        <v>56</v>
      </c>
      <c r="X60" s="116">
        <v>50</v>
      </c>
      <c r="Y60" s="116">
        <v>48</v>
      </c>
      <c r="Z60" s="116">
        <v>52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32632</v>
      </c>
      <c r="W61" s="116">
        <v>33814</v>
      </c>
      <c r="X61" s="116">
        <v>34855</v>
      </c>
      <c r="Y61" s="116">
        <v>35309</v>
      </c>
      <c r="Z61" s="116">
        <v>35756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13</v>
      </c>
      <c r="W63" s="116">
        <v>14</v>
      </c>
      <c r="X63" s="116">
        <v>21</v>
      </c>
      <c r="Y63" s="116">
        <v>23</v>
      </c>
      <c r="Z63" s="116">
        <v>35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604</v>
      </c>
      <c r="W64" s="116">
        <v>582</v>
      </c>
      <c r="X64" s="116">
        <v>628</v>
      </c>
      <c r="Y64" s="116">
        <v>591</v>
      </c>
      <c r="Z64" s="116">
        <v>619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Marion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1956</v>
      </c>
      <c r="W65" s="116">
        <v>1987</v>
      </c>
      <c r="X65" s="116">
        <v>2034</v>
      </c>
      <c r="Y65" s="116">
        <v>2019</v>
      </c>
      <c r="Z65" s="116">
        <v>2034</v>
      </c>
    </row>
    <row r="66" spans="1:26" x14ac:dyDescent="0.25">
      <c r="S66" s="119" t="s">
        <v>40</v>
      </c>
      <c r="T66" s="119"/>
      <c r="U66" s="116"/>
      <c r="V66" s="116">
        <v>3524</v>
      </c>
      <c r="W66" s="116">
        <v>3670</v>
      </c>
      <c r="X66" s="116">
        <v>3735</v>
      </c>
      <c r="Y66" s="116">
        <v>3853</v>
      </c>
      <c r="Z66" s="116">
        <v>3980</v>
      </c>
    </row>
    <row r="67" spans="1:26" x14ac:dyDescent="0.25">
      <c r="S67" s="119" t="s">
        <v>41</v>
      </c>
      <c r="T67" s="119"/>
      <c r="U67" s="116"/>
      <c r="V67" s="116">
        <v>4350</v>
      </c>
      <c r="W67" s="116">
        <v>4472</v>
      </c>
      <c r="X67" s="116">
        <v>4723</v>
      </c>
      <c r="Y67" s="116">
        <v>4965</v>
      </c>
      <c r="Z67" s="116">
        <v>5117</v>
      </c>
    </row>
    <row r="68" spans="1:26" x14ac:dyDescent="0.25">
      <c r="S68" s="119" t="s">
        <v>42</v>
      </c>
      <c r="T68" s="119"/>
      <c r="U68" s="116"/>
      <c r="V68" s="116">
        <v>3915</v>
      </c>
      <c r="W68" s="116">
        <v>4163</v>
      </c>
      <c r="X68" s="116">
        <v>4584</v>
      </c>
      <c r="Y68" s="116">
        <v>4755</v>
      </c>
      <c r="Z68" s="116">
        <v>4950</v>
      </c>
    </row>
    <row r="69" spans="1:26" x14ac:dyDescent="0.25">
      <c r="S69" s="119" t="s">
        <v>43</v>
      </c>
      <c r="T69" s="119"/>
      <c r="U69" s="116"/>
      <c r="V69" s="116">
        <v>3317</v>
      </c>
      <c r="W69" s="116">
        <v>3566</v>
      </c>
      <c r="X69" s="116">
        <v>3801</v>
      </c>
      <c r="Y69" s="116">
        <v>4148</v>
      </c>
      <c r="Z69" s="116">
        <v>4224</v>
      </c>
    </row>
    <row r="70" spans="1:26" x14ac:dyDescent="0.25">
      <c r="S70" s="119" t="s">
        <v>44</v>
      </c>
      <c r="T70" s="119"/>
      <c r="U70" s="116"/>
      <c r="V70" s="116">
        <v>3065</v>
      </c>
      <c r="W70" s="116">
        <v>3099</v>
      </c>
      <c r="X70" s="116">
        <v>3145</v>
      </c>
      <c r="Y70" s="116">
        <v>3194</v>
      </c>
      <c r="Z70" s="116">
        <v>3435</v>
      </c>
    </row>
    <row r="71" spans="1:26" x14ac:dyDescent="0.25">
      <c r="S71" s="119" t="s">
        <v>45</v>
      </c>
      <c r="T71" s="119"/>
      <c r="U71" s="116"/>
      <c r="V71" s="116">
        <v>3126</v>
      </c>
      <c r="W71" s="116">
        <v>3147</v>
      </c>
      <c r="X71" s="116">
        <v>3262</v>
      </c>
      <c r="Y71" s="116">
        <v>3319</v>
      </c>
      <c r="Z71" s="116">
        <v>3294</v>
      </c>
    </row>
    <row r="72" spans="1:26" x14ac:dyDescent="0.25">
      <c r="S72" s="119" t="s">
        <v>46</v>
      </c>
      <c r="T72" s="119"/>
      <c r="U72" s="116"/>
      <c r="V72" s="116">
        <v>3067</v>
      </c>
      <c r="W72" s="116">
        <v>3100</v>
      </c>
      <c r="X72" s="116">
        <v>3093</v>
      </c>
      <c r="Y72" s="116">
        <v>3111</v>
      </c>
      <c r="Z72" s="116">
        <v>3052</v>
      </c>
    </row>
    <row r="73" spans="1:26" x14ac:dyDescent="0.25">
      <c r="S73" s="119" t="s">
        <v>47</v>
      </c>
      <c r="T73" s="119"/>
      <c r="U73" s="116"/>
      <c r="V73" s="116">
        <v>2861</v>
      </c>
      <c r="W73" s="116">
        <v>2921</v>
      </c>
      <c r="X73" s="116">
        <v>2974</v>
      </c>
      <c r="Y73" s="116">
        <v>2977</v>
      </c>
      <c r="Z73" s="116">
        <v>2792</v>
      </c>
    </row>
    <row r="74" spans="1:26" x14ac:dyDescent="0.25">
      <c r="S74" s="119" t="s">
        <v>48</v>
      </c>
      <c r="T74" s="119"/>
      <c r="U74" s="116"/>
      <c r="V74" s="116">
        <v>1956</v>
      </c>
      <c r="W74" s="116">
        <v>2025</v>
      </c>
      <c r="X74" s="116">
        <v>2080</v>
      </c>
      <c r="Y74" s="116">
        <v>2187</v>
      </c>
      <c r="Z74" s="116">
        <v>2269</v>
      </c>
    </row>
    <row r="75" spans="1:26" x14ac:dyDescent="0.25">
      <c r="S75" s="119" t="s">
        <v>49</v>
      </c>
      <c r="T75" s="119"/>
      <c r="U75" s="116"/>
      <c r="V75" s="116">
        <v>789</v>
      </c>
      <c r="W75" s="116">
        <v>844</v>
      </c>
      <c r="X75" s="116">
        <v>935</v>
      </c>
      <c r="Y75" s="116">
        <v>988</v>
      </c>
      <c r="Z75" s="116">
        <v>990</v>
      </c>
    </row>
    <row r="76" spans="1:26" x14ac:dyDescent="0.25">
      <c r="S76" s="119" t="s">
        <v>50</v>
      </c>
      <c r="T76" s="119"/>
      <c r="U76" s="116"/>
      <c r="V76" s="116">
        <v>206</v>
      </c>
      <c r="W76" s="116">
        <v>227</v>
      </c>
      <c r="X76" s="116">
        <v>272</v>
      </c>
      <c r="Y76" s="116">
        <v>283</v>
      </c>
      <c r="Z76" s="116">
        <v>311</v>
      </c>
    </row>
    <row r="77" spans="1:26" x14ac:dyDescent="0.25">
      <c r="S77" s="119" t="s">
        <v>51</v>
      </c>
      <c r="T77" s="119"/>
      <c r="U77" s="116"/>
      <c r="V77" s="116">
        <v>132</v>
      </c>
      <c r="W77" s="116">
        <v>132</v>
      </c>
      <c r="X77" s="116">
        <v>131</v>
      </c>
      <c r="Y77" s="116">
        <v>114</v>
      </c>
      <c r="Z77" s="116">
        <v>120</v>
      </c>
    </row>
    <row r="78" spans="1:26" x14ac:dyDescent="0.25">
      <c r="S78" s="119" t="s">
        <v>52</v>
      </c>
      <c r="T78" s="119"/>
      <c r="U78" s="116"/>
      <c r="V78" s="116">
        <v>64</v>
      </c>
      <c r="W78" s="116">
        <v>50</v>
      </c>
      <c r="X78" s="116">
        <v>57</v>
      </c>
      <c r="Y78" s="116">
        <v>54</v>
      </c>
      <c r="Z78" s="116">
        <v>57</v>
      </c>
    </row>
    <row r="79" spans="1:26" x14ac:dyDescent="0.25">
      <c r="S79" s="119" t="s">
        <v>53</v>
      </c>
      <c r="T79" s="119"/>
      <c r="U79" s="116"/>
      <c r="V79" s="116">
        <v>107</v>
      </c>
      <c r="W79" s="116">
        <v>95</v>
      </c>
      <c r="X79" s="116">
        <v>86</v>
      </c>
      <c r="Y79" s="116">
        <v>67</v>
      </c>
      <c r="Z79" s="116">
        <v>59</v>
      </c>
    </row>
    <row r="80" spans="1:26" x14ac:dyDescent="0.25">
      <c r="S80" s="122" t="s">
        <v>54</v>
      </c>
      <c r="T80" s="122"/>
      <c r="U80" s="116"/>
      <c r="V80" s="116">
        <v>33060</v>
      </c>
      <c r="W80" s="116">
        <v>34094</v>
      </c>
      <c r="X80" s="116">
        <v>35580</v>
      </c>
      <c r="Y80" s="116">
        <v>36656</v>
      </c>
      <c r="Z80" s="116">
        <v>37341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Marion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2585</v>
      </c>
      <c r="W83" s="116">
        <v>2681</v>
      </c>
      <c r="X83" s="116">
        <v>2829</v>
      </c>
      <c r="Y83" s="116">
        <v>2905</v>
      </c>
      <c r="Z83" s="116">
        <v>2993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4032</v>
      </c>
      <c r="W84" s="116">
        <v>4098</v>
      </c>
      <c r="X84" s="116">
        <v>4279</v>
      </c>
      <c r="Y84" s="116">
        <v>4467</v>
      </c>
      <c r="Z84" s="116">
        <v>4547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4190</v>
      </c>
      <c r="W85" s="116">
        <v>4307</v>
      </c>
      <c r="X85" s="116">
        <v>4404</v>
      </c>
      <c r="Y85" s="116">
        <v>4459</v>
      </c>
      <c r="Z85" s="116">
        <v>4458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73,102</v>
      </c>
      <c r="D86" s="98">
        <f t="shared" ref="D86:D91" si="4">AD4</f>
        <v>1.5728775878838475E-2</v>
      </c>
      <c r="E86" s="99">
        <f t="shared" ref="E86:E91" si="5">AD4</f>
        <v>1.5728775878838475E-2</v>
      </c>
      <c r="F86" s="98">
        <f t="shared" ref="F86:F91" si="6">AF4</f>
        <v>0.1127991231809049</v>
      </c>
      <c r="G86" s="99">
        <f t="shared" ref="G86:G91" si="7">AF4</f>
        <v>0.1127991231809049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1873</v>
      </c>
      <c r="W86" s="116">
        <v>1947</v>
      </c>
      <c r="X86" s="116">
        <v>2108</v>
      </c>
      <c r="Y86" s="116">
        <v>2103</v>
      </c>
      <c r="Z86" s="116">
        <v>2233</v>
      </c>
    </row>
    <row r="87" spans="1:30" ht="15" customHeight="1" x14ac:dyDescent="0.25">
      <c r="A87" s="100" t="s">
        <v>4</v>
      </c>
      <c r="B87" s="51"/>
      <c r="C87" s="101" t="str">
        <f t="shared" si="3"/>
        <v>35,753</v>
      </c>
      <c r="D87" s="98">
        <f t="shared" si="4"/>
        <v>1.2632055966238953E-2</v>
      </c>
      <c r="E87" s="99">
        <f t="shared" si="5"/>
        <v>1.2632055966238953E-2</v>
      </c>
      <c r="F87" s="98">
        <f t="shared" si="6"/>
        <v>9.5642314292718744E-2</v>
      </c>
      <c r="G87" s="99">
        <f t="shared" si="7"/>
        <v>9.5642314292718744E-2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1530</v>
      </c>
      <c r="W87" s="116">
        <v>1599</v>
      </c>
      <c r="X87" s="116">
        <v>1613</v>
      </c>
      <c r="Y87" s="116">
        <v>1612</v>
      </c>
      <c r="Z87" s="116">
        <v>1603</v>
      </c>
    </row>
    <row r="88" spans="1:30" ht="15" customHeight="1" x14ac:dyDescent="0.25">
      <c r="A88" s="100" t="s">
        <v>5</v>
      </c>
      <c r="B88" s="51"/>
      <c r="C88" s="101" t="str">
        <f t="shared" si="3"/>
        <v>37,341</v>
      </c>
      <c r="D88" s="98">
        <f t="shared" si="4"/>
        <v>1.8548321104170595E-2</v>
      </c>
      <c r="E88" s="99">
        <f t="shared" si="5"/>
        <v>1.8548321104170595E-2</v>
      </c>
      <c r="F88" s="98">
        <f t="shared" si="6"/>
        <v>0.12949183303085299</v>
      </c>
      <c r="G88" s="99">
        <f t="shared" si="7"/>
        <v>0.12949183303085299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1485</v>
      </c>
      <c r="W88" s="116">
        <v>1535</v>
      </c>
      <c r="X88" s="116">
        <v>1573</v>
      </c>
      <c r="Y88" s="116">
        <v>1628</v>
      </c>
      <c r="Z88" s="116">
        <v>1639</v>
      </c>
    </row>
    <row r="89" spans="1:30" ht="15" customHeight="1" x14ac:dyDescent="0.25">
      <c r="A89" s="51" t="s">
        <v>6</v>
      </c>
      <c r="B89" s="51"/>
      <c r="C89" s="101" t="str">
        <f t="shared" si="3"/>
        <v>52,103</v>
      </c>
      <c r="D89" s="98">
        <f t="shared" si="4"/>
        <v>1.9588274431528996E-2</v>
      </c>
      <c r="E89" s="99">
        <f t="shared" si="5"/>
        <v>1.9588274431528996E-2</v>
      </c>
      <c r="F89" s="98">
        <f t="shared" si="6"/>
        <v>8.0011607901664394E-2</v>
      </c>
      <c r="G89" s="99">
        <f t="shared" si="7"/>
        <v>8.0011607901664394E-2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1431</v>
      </c>
      <c r="W89" s="116">
        <v>1470</v>
      </c>
      <c r="X89" s="116">
        <v>1495</v>
      </c>
      <c r="Y89" s="116">
        <v>1518</v>
      </c>
      <c r="Z89" s="116">
        <v>1502</v>
      </c>
    </row>
    <row r="90" spans="1:30" ht="15" customHeight="1" x14ac:dyDescent="0.25">
      <c r="A90" s="51" t="s">
        <v>100</v>
      </c>
      <c r="B90" s="51"/>
      <c r="C90" s="101" t="str">
        <f t="shared" si="3"/>
        <v>$45,511</v>
      </c>
      <c r="D90" s="98">
        <f t="shared" si="4"/>
        <v>-9.1482876488646614E-3</v>
      </c>
      <c r="E90" s="99">
        <f t="shared" si="5"/>
        <v>-9.1482876488646614E-3</v>
      </c>
      <c r="F90" s="98">
        <f t="shared" si="6"/>
        <v>5.7027855939259631E-2</v>
      </c>
      <c r="G90" s="99">
        <f t="shared" si="7"/>
        <v>5.7027855939259631E-2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2238</v>
      </c>
      <c r="W90" s="116">
        <v>2304</v>
      </c>
      <c r="X90" s="116">
        <v>2460</v>
      </c>
      <c r="Y90" s="116">
        <v>2506</v>
      </c>
      <c r="Z90" s="116">
        <v>2593</v>
      </c>
    </row>
    <row r="91" spans="1:30" ht="15" customHeight="1" x14ac:dyDescent="0.25">
      <c r="A91" s="51" t="s">
        <v>7</v>
      </c>
      <c r="B91" s="51"/>
      <c r="C91" s="101" t="str">
        <f t="shared" si="3"/>
        <v>$3,076.7 mil</v>
      </c>
      <c r="D91" s="98">
        <f t="shared" si="4"/>
        <v>4.8683236675526098E-2</v>
      </c>
      <c r="E91" s="99">
        <f t="shared" si="5"/>
        <v>4.8683236675526098E-2</v>
      </c>
      <c r="F91" s="98">
        <f t="shared" si="6"/>
        <v>0.19932063558335278</v>
      </c>
      <c r="G91" s="99">
        <f t="shared" si="7"/>
        <v>0.19932063558335278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24197</v>
      </c>
      <c r="W91" s="116">
        <v>24624</v>
      </c>
      <c r="X91" s="116">
        <v>25110</v>
      </c>
      <c r="Y91" s="116">
        <v>25351</v>
      </c>
      <c r="Z91" s="116">
        <v>25841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1822</v>
      </c>
      <c r="W93" s="116">
        <v>1997</v>
      </c>
      <c r="X93" s="116">
        <v>2164</v>
      </c>
      <c r="Y93" s="116">
        <v>2251</v>
      </c>
      <c r="Z93" s="116">
        <v>2371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5444</v>
      </c>
      <c r="W94" s="116">
        <v>5597</v>
      </c>
      <c r="X94" s="116">
        <v>5823</v>
      </c>
      <c r="Y94" s="116">
        <v>6217</v>
      </c>
      <c r="Z94" s="116">
        <v>6440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796</v>
      </c>
      <c r="W95" s="116">
        <v>809</v>
      </c>
      <c r="X95" s="116">
        <v>830</v>
      </c>
      <c r="Y95" s="116">
        <v>861</v>
      </c>
      <c r="Z95" s="116">
        <v>912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3739</v>
      </c>
      <c r="W96" s="116">
        <v>3972</v>
      </c>
      <c r="X96" s="116">
        <v>4265</v>
      </c>
      <c r="Y96" s="116">
        <v>4560</v>
      </c>
      <c r="Z96" s="116">
        <v>4748</v>
      </c>
    </row>
    <row r="97" spans="1:32" ht="15" customHeight="1" x14ac:dyDescent="0.25">
      <c r="S97" s="119" t="s">
        <v>191</v>
      </c>
      <c r="T97" s="119"/>
      <c r="U97" s="116"/>
      <c r="V97" s="116">
        <v>4533</v>
      </c>
      <c r="W97" s="116">
        <v>4852</v>
      </c>
      <c r="X97" s="116">
        <v>4864</v>
      </c>
      <c r="Y97" s="116">
        <v>4910</v>
      </c>
      <c r="Z97" s="116">
        <v>4818</v>
      </c>
    </row>
    <row r="98" spans="1:32" ht="15" customHeight="1" x14ac:dyDescent="0.25">
      <c r="S98" s="119" t="s">
        <v>192</v>
      </c>
      <c r="T98" s="119"/>
      <c r="U98" s="116"/>
      <c r="V98" s="116">
        <v>2427</v>
      </c>
      <c r="W98" s="116">
        <v>2456</v>
      </c>
      <c r="X98" s="116">
        <v>2486</v>
      </c>
      <c r="Y98" s="116">
        <v>2477</v>
      </c>
      <c r="Z98" s="116">
        <v>2523</v>
      </c>
    </row>
    <row r="99" spans="1:32" ht="15" customHeight="1" x14ac:dyDescent="0.25">
      <c r="S99" s="119" t="s">
        <v>193</v>
      </c>
      <c r="T99" s="119"/>
      <c r="U99" s="116"/>
      <c r="V99" s="116">
        <v>100</v>
      </c>
      <c r="W99" s="116">
        <v>109</v>
      </c>
      <c r="X99" s="116">
        <v>121</v>
      </c>
      <c r="Y99" s="116">
        <v>118</v>
      </c>
      <c r="Z99" s="116">
        <v>141</v>
      </c>
    </row>
    <row r="100" spans="1:32" ht="15" customHeight="1" x14ac:dyDescent="0.25">
      <c r="S100" s="119" t="s">
        <v>59</v>
      </c>
      <c r="T100" s="119"/>
      <c r="U100" s="116"/>
      <c r="V100" s="116">
        <v>1032</v>
      </c>
      <c r="W100" s="116">
        <v>1110</v>
      </c>
      <c r="X100" s="116">
        <v>1169</v>
      </c>
      <c r="Y100" s="116">
        <v>1210</v>
      </c>
      <c r="Z100" s="116">
        <v>1228</v>
      </c>
    </row>
    <row r="101" spans="1:32" x14ac:dyDescent="0.25">
      <c r="A101" s="20"/>
      <c r="S101" s="122" t="s">
        <v>54</v>
      </c>
      <c r="T101" s="122"/>
      <c r="U101" s="116"/>
      <c r="V101" s="116">
        <v>24046</v>
      </c>
      <c r="W101" s="116">
        <v>24425</v>
      </c>
      <c r="X101" s="116">
        <v>24960</v>
      </c>
      <c r="Y101" s="116">
        <v>25752</v>
      </c>
      <c r="Z101" s="116">
        <v>26263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47015</v>
      </c>
      <c r="W104" s="116">
        <v>49848</v>
      </c>
      <c r="X104" s="116">
        <v>51555</v>
      </c>
      <c r="Y104" s="116">
        <v>53020</v>
      </c>
      <c r="Z104" s="116">
        <v>54572</v>
      </c>
      <c r="AB104" s="113" t="str">
        <f>TEXT(Z104,"###,###")</f>
        <v>54,572</v>
      </c>
      <c r="AD104" s="134">
        <f>Z104/($Z$4)*100</f>
        <v>74.65185631036087</v>
      </c>
      <c r="AF104" s="113"/>
    </row>
    <row r="105" spans="1:32" x14ac:dyDescent="0.25">
      <c r="S105" s="119" t="s">
        <v>18</v>
      </c>
      <c r="T105" s="119"/>
      <c r="U105" s="116"/>
      <c r="V105" s="116">
        <v>13529</v>
      </c>
      <c r="W105" s="116">
        <v>13717</v>
      </c>
      <c r="X105" s="116">
        <v>14002</v>
      </c>
      <c r="Y105" s="116">
        <v>14100</v>
      </c>
      <c r="Z105" s="116">
        <v>13984</v>
      </c>
      <c r="AB105" s="113" t="str">
        <f>TEXT(Z105,"###,###")</f>
        <v>13,984</v>
      </c>
      <c r="AD105" s="134">
        <f>Z105/($Z$4)*100</f>
        <v>19.129435583157779</v>
      </c>
      <c r="AF105" s="113"/>
    </row>
    <row r="106" spans="1:32" x14ac:dyDescent="0.25">
      <c r="S106" s="122" t="s">
        <v>54</v>
      </c>
      <c r="T106" s="122"/>
      <c r="U106" s="124"/>
      <c r="V106" s="124">
        <v>60544</v>
      </c>
      <c r="W106" s="124">
        <v>63565</v>
      </c>
      <c r="X106" s="124">
        <v>65557</v>
      </c>
      <c r="Y106" s="124">
        <v>67120</v>
      </c>
      <c r="Z106" s="124">
        <v>68556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7179</v>
      </c>
      <c r="W108" s="116">
        <v>8259</v>
      </c>
      <c r="X108" s="116">
        <v>9834</v>
      </c>
      <c r="Y108" s="116">
        <v>8539</v>
      </c>
      <c r="Z108" s="116">
        <v>9178</v>
      </c>
      <c r="AB108" s="113" t="str">
        <f>TEXT(Z108,"###,###")</f>
        <v>9,178</v>
      </c>
      <c r="AD108" s="134">
        <f>Z108/($Z$4)*100</f>
        <v>12.555060053076522</v>
      </c>
      <c r="AF108" s="113"/>
    </row>
    <row r="109" spans="1:32" x14ac:dyDescent="0.25">
      <c r="S109" s="119" t="s">
        <v>21</v>
      </c>
      <c r="T109" s="119"/>
      <c r="U109" s="116"/>
      <c r="V109" s="116">
        <v>8334</v>
      </c>
      <c r="W109" s="116">
        <v>9185</v>
      </c>
      <c r="X109" s="116">
        <v>9218</v>
      </c>
      <c r="Y109" s="116">
        <v>8998</v>
      </c>
      <c r="Z109" s="116">
        <v>9206</v>
      </c>
      <c r="AB109" s="113" t="str">
        <f>TEXT(Z109,"###,###")</f>
        <v>9,206</v>
      </c>
      <c r="AD109" s="134">
        <f>Z109/($Z$4)*100</f>
        <v>12.593362698694973</v>
      </c>
      <c r="AF109" s="113"/>
    </row>
    <row r="110" spans="1:32" x14ac:dyDescent="0.25">
      <c r="S110" s="119" t="s">
        <v>22</v>
      </c>
      <c r="T110" s="119"/>
      <c r="U110" s="116"/>
      <c r="V110" s="116">
        <v>14003</v>
      </c>
      <c r="W110" s="116">
        <v>13998</v>
      </c>
      <c r="X110" s="116">
        <v>14087</v>
      </c>
      <c r="Y110" s="116">
        <v>15510</v>
      </c>
      <c r="Z110" s="116">
        <v>15181</v>
      </c>
      <c r="AB110" s="113" t="str">
        <f>TEXT(Z110,"###,###")</f>
        <v>15,181</v>
      </c>
      <c r="AD110" s="134">
        <f>Z110/($Z$4)*100</f>
        <v>20.766873683346557</v>
      </c>
      <c r="AF110" s="113"/>
    </row>
    <row r="111" spans="1:32" x14ac:dyDescent="0.25">
      <c r="S111" s="119" t="s">
        <v>23</v>
      </c>
      <c r="T111" s="119"/>
      <c r="U111" s="116"/>
      <c r="V111" s="116">
        <v>31023</v>
      </c>
      <c r="W111" s="116">
        <v>32123</v>
      </c>
      <c r="X111" s="116">
        <v>32421</v>
      </c>
      <c r="Y111" s="116">
        <v>34076</v>
      </c>
      <c r="Z111" s="116">
        <v>34671</v>
      </c>
      <c r="AB111" s="113" t="str">
        <f>TEXT(Z111,"###,###")</f>
        <v>34,671</v>
      </c>
      <c r="AD111" s="134">
        <f>Z111/($Z$4)*100</f>
        <v>47.428250937046869</v>
      </c>
      <c r="AF111" s="113"/>
    </row>
    <row r="112" spans="1:32" x14ac:dyDescent="0.25">
      <c r="S112" s="122" t="s">
        <v>54</v>
      </c>
      <c r="T112" s="122"/>
      <c r="U112" s="116"/>
      <c r="V112" s="116">
        <v>65692</v>
      </c>
      <c r="W112" s="116">
        <v>67908</v>
      </c>
      <c r="X112" s="116">
        <v>70438</v>
      </c>
      <c r="Y112" s="116">
        <v>71964</v>
      </c>
      <c r="Z112" s="116">
        <v>73101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40.82</v>
      </c>
      <c r="W118" s="135">
        <v>40.85</v>
      </c>
      <c r="X118" s="135">
        <v>40.78</v>
      </c>
      <c r="Y118" s="135">
        <v>40.68</v>
      </c>
      <c r="Z118" s="135">
        <v>40.619999999999997</v>
      </c>
      <c r="AB118" s="113" t="str">
        <f>TEXT(Z118,"##.0")</f>
        <v>40.6</v>
      </c>
    </row>
    <row r="120" spans="19:32" x14ac:dyDescent="0.25">
      <c r="S120" s="105" t="s">
        <v>102</v>
      </c>
      <c r="T120" s="116"/>
      <c r="U120" s="116"/>
      <c r="V120" s="116">
        <v>42372</v>
      </c>
      <c r="W120" s="116">
        <v>42935</v>
      </c>
      <c r="X120" s="116">
        <v>43692</v>
      </c>
      <c r="Y120" s="116">
        <v>44365</v>
      </c>
      <c r="Z120" s="116">
        <v>45158</v>
      </c>
      <c r="AB120" s="113" t="str">
        <f>TEXT(Z120,"###,###")</f>
        <v>45,158</v>
      </c>
    </row>
    <row r="121" spans="19:32" x14ac:dyDescent="0.25">
      <c r="S121" s="105" t="s">
        <v>103</v>
      </c>
      <c r="T121" s="116"/>
      <c r="U121" s="116"/>
      <c r="V121" s="116">
        <v>3067</v>
      </c>
      <c r="W121" s="116">
        <v>3106</v>
      </c>
      <c r="X121" s="116">
        <v>3151</v>
      </c>
      <c r="Y121" s="116">
        <v>3245</v>
      </c>
      <c r="Z121" s="116">
        <v>3306</v>
      </c>
      <c r="AB121" s="113" t="str">
        <f>TEXT(Z121,"###,###")</f>
        <v>3,306</v>
      </c>
    </row>
    <row r="122" spans="19:32" x14ac:dyDescent="0.25">
      <c r="S122" s="105" t="s">
        <v>104</v>
      </c>
      <c r="T122" s="116"/>
      <c r="U122" s="116"/>
      <c r="V122" s="116">
        <v>2801</v>
      </c>
      <c r="W122" s="116">
        <v>3008</v>
      </c>
      <c r="X122" s="116">
        <v>3230</v>
      </c>
      <c r="Y122" s="116">
        <v>3493</v>
      </c>
      <c r="Z122" s="116">
        <v>3641</v>
      </c>
      <c r="AB122" s="113" t="str">
        <f>TEXT(Z122,"###,###")</f>
        <v>3,641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45173</v>
      </c>
      <c r="W124" s="116">
        <v>45943</v>
      </c>
      <c r="X124" s="116">
        <v>46922</v>
      </c>
      <c r="Y124" s="116">
        <v>47858</v>
      </c>
      <c r="Z124" s="116">
        <v>48799</v>
      </c>
      <c r="AB124" s="113" t="str">
        <f>TEXT(Z124,"###,###")</f>
        <v>48,799</v>
      </c>
      <c r="AD124" s="131">
        <f>Z124/$Z$7*100</f>
        <v>93.658714469416353</v>
      </c>
    </row>
    <row r="125" spans="19:32" x14ac:dyDescent="0.25">
      <c r="S125" s="105" t="s">
        <v>106</v>
      </c>
      <c r="T125" s="116"/>
      <c r="U125" s="116"/>
      <c r="V125" s="116">
        <v>5868</v>
      </c>
      <c r="W125" s="116">
        <v>6114</v>
      </c>
      <c r="X125" s="116">
        <v>6381</v>
      </c>
      <c r="Y125" s="116">
        <v>6738</v>
      </c>
      <c r="Z125" s="116">
        <v>6947</v>
      </c>
      <c r="AB125" s="113" t="str">
        <f>TEXT(Z125,"###,###")</f>
        <v>6,947</v>
      </c>
      <c r="AD125" s="131">
        <f>Z125/$Z$7*100</f>
        <v>13.33320538164789</v>
      </c>
    </row>
    <row r="127" spans="19:32" x14ac:dyDescent="0.25">
      <c r="S127" s="105" t="s">
        <v>107</v>
      </c>
      <c r="T127" s="116"/>
      <c r="U127" s="116"/>
      <c r="V127" s="116">
        <v>24197</v>
      </c>
      <c r="W127" s="116">
        <v>24624</v>
      </c>
      <c r="X127" s="116">
        <v>25110</v>
      </c>
      <c r="Y127" s="116">
        <v>25355</v>
      </c>
      <c r="Z127" s="116">
        <v>25842</v>
      </c>
      <c r="AB127" s="113" t="str">
        <f>TEXT(Z127,"###,###")</f>
        <v>25,842</v>
      </c>
      <c r="AD127" s="131">
        <f>Z127/$Z$7*100</f>
        <v>49.597911828493565</v>
      </c>
    </row>
    <row r="128" spans="19:32" x14ac:dyDescent="0.25">
      <c r="S128" s="105" t="s">
        <v>108</v>
      </c>
      <c r="T128" s="116"/>
      <c r="U128" s="116"/>
      <c r="V128" s="116">
        <v>24046</v>
      </c>
      <c r="W128" s="116">
        <v>24425</v>
      </c>
      <c r="X128" s="116">
        <v>24960</v>
      </c>
      <c r="Y128" s="116">
        <v>25751</v>
      </c>
      <c r="Z128" s="116">
        <v>26262</v>
      </c>
      <c r="AB128" s="113" t="str">
        <f>TEXT(Z128,"###,###")</f>
        <v>26,262</v>
      </c>
      <c r="AD128" s="131">
        <f>Z128/$Z$7*100</f>
        <v>50.404007446788093</v>
      </c>
    </row>
    <row r="130" spans="19:20" x14ac:dyDescent="0.25">
      <c r="S130" s="105" t="s">
        <v>267</v>
      </c>
      <c r="T130" s="131">
        <v>86.67063316891543</v>
      </c>
    </row>
    <row r="131" spans="19:20" x14ac:dyDescent="0.25">
      <c r="S131" s="105" t="s">
        <v>268</v>
      </c>
      <c r="T131" s="131">
        <v>6.3451240811469596</v>
      </c>
    </row>
    <row r="132" spans="19:20" x14ac:dyDescent="0.25">
      <c r="S132" s="105" t="s">
        <v>269</v>
      </c>
      <c r="T132" s="131">
        <v>6.988081300500931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2E770F-0B74-4CBA-A0F0-18C1EB46D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C63AB2B-C671-46CA-9A3A-3F5C3650C0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8EFEB1-78DD-41CF-828E-23D25DFD76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E72DD8-DDDC-4EC5-9379-34739164BC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40B47-7447-49EA-8D79-1F9F0DC94867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144</v>
      </c>
      <c r="T1" s="103"/>
      <c r="U1" s="103"/>
      <c r="V1" s="103"/>
      <c r="W1" s="103"/>
      <c r="X1" s="103"/>
      <c r="Y1" s="104" t="s">
        <v>228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144</v>
      </c>
      <c r="Y3" s="109" t="s">
        <v>228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10.33 Mid Murray,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4900</v>
      </c>
      <c r="W4" s="112">
        <v>5314</v>
      </c>
      <c r="X4" s="112">
        <v>6025</v>
      </c>
      <c r="Y4" s="112">
        <v>5637</v>
      </c>
      <c r="Z4" s="112">
        <v>5879</v>
      </c>
      <c r="AB4" s="113" t="str">
        <f>TEXT(Z4,"###,###")</f>
        <v>5,879</v>
      </c>
      <c r="AD4" s="114">
        <f>Z4/Y4-1</f>
        <v>4.2930636863580007E-2</v>
      </c>
      <c r="AF4" s="114">
        <f>Z4/V4-1</f>
        <v>0.199795918367347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2672</v>
      </c>
      <c r="W5" s="112">
        <v>2839</v>
      </c>
      <c r="X5" s="112">
        <v>3278</v>
      </c>
      <c r="Y5" s="112">
        <v>3004</v>
      </c>
      <c r="Z5" s="112">
        <v>3137</v>
      </c>
      <c r="AB5" s="113" t="str">
        <f>TEXT(Z5,"###,###")</f>
        <v>3,137</v>
      </c>
      <c r="AD5" s="114">
        <f t="shared" ref="AD5:AD9" si="0">Z5/Y5-1</f>
        <v>4.4274300932090505E-2</v>
      </c>
      <c r="AF5" s="114">
        <f t="shared" ref="AF5:AF9" si="1">Z5/V5-1</f>
        <v>0.17402694610778435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2225</v>
      </c>
      <c r="W6" s="112">
        <v>2475</v>
      </c>
      <c r="X6" s="112">
        <v>2743</v>
      </c>
      <c r="Y6" s="112">
        <v>2635</v>
      </c>
      <c r="Z6" s="112">
        <v>2738</v>
      </c>
      <c r="AB6" s="113" t="str">
        <f>TEXT(Z6,"###,###")</f>
        <v>2,738</v>
      </c>
      <c r="AD6" s="114">
        <f t="shared" si="0"/>
        <v>3.9089184060721038E-2</v>
      </c>
      <c r="AF6" s="114">
        <f t="shared" si="1"/>
        <v>0.23056179775280894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3379</v>
      </c>
      <c r="W7" s="112">
        <v>3643</v>
      </c>
      <c r="X7" s="112">
        <v>4110</v>
      </c>
      <c r="Y7" s="112">
        <v>3898</v>
      </c>
      <c r="Z7" s="112">
        <v>4132</v>
      </c>
      <c r="AB7" s="113" t="str">
        <f>TEXT(Z7,"###,###")</f>
        <v>4,132</v>
      </c>
      <c r="AD7" s="114">
        <f t="shared" si="0"/>
        <v>6.0030785017957999E-2</v>
      </c>
      <c r="AF7" s="114">
        <f t="shared" si="1"/>
        <v>0.22284699615270798</v>
      </c>
    </row>
    <row r="8" spans="1:32" ht="17.25" customHeight="1" x14ac:dyDescent="0.25">
      <c r="A8" s="66" t="s">
        <v>13</v>
      </c>
      <c r="B8" s="67"/>
      <c r="C8" s="31"/>
      <c r="D8" s="68" t="str">
        <f>AB4</f>
        <v>5,879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4,132</v>
      </c>
      <c r="P8" s="69"/>
      <c r="S8" s="111" t="s">
        <v>86</v>
      </c>
      <c r="T8" s="112"/>
      <c r="U8" s="112"/>
      <c r="V8" s="112">
        <v>33068.400000000001</v>
      </c>
      <c r="W8" s="112">
        <v>33872</v>
      </c>
      <c r="X8" s="112">
        <v>35238.21</v>
      </c>
      <c r="Y8" s="112">
        <v>36020</v>
      </c>
      <c r="Z8" s="112">
        <v>35891.67</v>
      </c>
      <c r="AB8" s="113" t="str">
        <f>TEXT(Z8,"$###,###")</f>
        <v>$35,892</v>
      </c>
      <c r="AD8" s="114">
        <f t="shared" si="0"/>
        <v>-3.5627429205997707E-3</v>
      </c>
      <c r="AF8" s="114">
        <f t="shared" si="1"/>
        <v>8.5376673803389203E-2</v>
      </c>
    </row>
    <row r="9" spans="1:32" x14ac:dyDescent="0.25">
      <c r="A9" s="32" t="s">
        <v>15</v>
      </c>
      <c r="B9" s="73"/>
      <c r="C9" s="74"/>
      <c r="D9" s="75">
        <f>AD104</f>
        <v>73.27776832794693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54.477250726040658</v>
      </c>
      <c r="P9" s="76" t="s">
        <v>87</v>
      </c>
      <c r="S9" s="111" t="s">
        <v>7</v>
      </c>
      <c r="T9" s="112"/>
      <c r="U9" s="112"/>
      <c r="V9" s="112">
        <v>140554112</v>
      </c>
      <c r="W9" s="112">
        <v>155490396</v>
      </c>
      <c r="X9" s="112">
        <v>176818206</v>
      </c>
      <c r="Y9" s="112">
        <v>168668331</v>
      </c>
      <c r="Z9" s="112">
        <v>178096344</v>
      </c>
      <c r="AB9" s="113" t="str">
        <f>TEXT(Z9/1000000,"$#,###.0")&amp;" mil"</f>
        <v>$178.1 mil</v>
      </c>
      <c r="AD9" s="114">
        <f t="shared" si="0"/>
        <v>5.5896758710442196E-2</v>
      </c>
      <c r="AF9" s="114">
        <f t="shared" si="1"/>
        <v>0.26710162702319229</v>
      </c>
    </row>
    <row r="10" spans="1:32" x14ac:dyDescent="0.25">
      <c r="A10" s="32" t="s">
        <v>18</v>
      </c>
      <c r="B10" s="73"/>
      <c r="C10" s="74"/>
      <c r="D10" s="75">
        <f>AD105</f>
        <v>12.400068038782106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45.522749273959342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73.886737657308814</v>
      </c>
      <c r="P11" s="76" t="s">
        <v>87</v>
      </c>
      <c r="S11" s="111" t="s">
        <v>30</v>
      </c>
      <c r="T11" s="116"/>
      <c r="U11" s="116"/>
      <c r="V11" s="116">
        <v>4049</v>
      </c>
      <c r="W11" s="116">
        <v>4392</v>
      </c>
      <c r="X11" s="116">
        <v>4952</v>
      </c>
      <c r="Y11" s="116">
        <v>4669</v>
      </c>
      <c r="Z11" s="116">
        <v>4802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15.053242981606971</v>
      </c>
      <c r="P12" s="76" t="s">
        <v>87</v>
      </c>
      <c r="S12" s="111" t="s">
        <v>31</v>
      </c>
      <c r="T12" s="116"/>
      <c r="U12" s="116"/>
      <c r="V12" s="116">
        <v>852</v>
      </c>
      <c r="W12" s="116">
        <v>922</v>
      </c>
      <c r="X12" s="116">
        <v>1068</v>
      </c>
      <c r="Y12" s="116">
        <v>966</v>
      </c>
      <c r="Z12" s="116">
        <v>1078</v>
      </c>
    </row>
    <row r="13" spans="1:32" ht="15" customHeight="1" x14ac:dyDescent="0.25">
      <c r="A13" s="32" t="s">
        <v>20</v>
      </c>
      <c r="B13" s="74"/>
      <c r="C13" s="74"/>
      <c r="D13" s="75">
        <f>AD108</f>
        <v>17.622044565402277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10.987415295256534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17.945228780404832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46.2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21.993536315699949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15.639352187575536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795</v>
      </c>
      <c r="Z15" s="116">
        <v>791</v>
      </c>
      <c r="AB15" s="121">
        <f t="shared" ref="AB15:AB34" si="2">IF(Z15="np",0,Z15/$Z$34)</f>
        <v>0.13463829787234041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27.827861881272327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84.36064781242446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70</v>
      </c>
      <c r="Z16" s="116">
        <v>65</v>
      </c>
      <c r="AB16" s="121">
        <f t="shared" si="2"/>
        <v>1.1063829787234043E-2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429</v>
      </c>
      <c r="Z17" s="116">
        <v>444</v>
      </c>
      <c r="AB17" s="121">
        <f t="shared" si="2"/>
        <v>7.5574468085106386E-2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42</v>
      </c>
      <c r="Z18" s="116">
        <v>39</v>
      </c>
      <c r="AB18" s="121">
        <f t="shared" si="2"/>
        <v>6.6382978723404252E-3</v>
      </c>
    </row>
    <row r="19" spans="1:28" x14ac:dyDescent="0.25">
      <c r="A19" s="65" t="str">
        <f>$S$1&amp;" ("&amp;$V$2&amp;" to "&amp;$Z$2&amp;")"</f>
        <v>Mid Murray (2015-16 to 2019-20)</v>
      </c>
      <c r="B19" s="65"/>
      <c r="C19" s="65"/>
      <c r="D19" s="65"/>
      <c r="E19" s="65"/>
      <c r="F19" s="65"/>
      <c r="G19" s="65" t="str">
        <f>$S$1&amp;" ("&amp;$V$2&amp;" to "&amp;$Z$2&amp;")"</f>
        <v>Mid Murray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374</v>
      </c>
      <c r="Z19" s="116">
        <v>379</v>
      </c>
      <c r="AB19" s="121">
        <f t="shared" si="2"/>
        <v>6.4510638297872347E-2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129</v>
      </c>
      <c r="Z20" s="116">
        <v>140</v>
      </c>
      <c r="AB20" s="121">
        <f t="shared" si="2"/>
        <v>2.3829787234042554E-2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380</v>
      </c>
      <c r="Z21" s="116">
        <v>445</v>
      </c>
      <c r="AB21" s="121">
        <f t="shared" si="2"/>
        <v>7.5744680851063825E-2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305</v>
      </c>
      <c r="Z22" s="116">
        <v>310</v>
      </c>
      <c r="AB22" s="121">
        <f t="shared" si="2"/>
        <v>5.2765957446808509E-2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296</v>
      </c>
      <c r="Z23" s="116">
        <v>295</v>
      </c>
      <c r="AB23" s="121">
        <f t="shared" si="2"/>
        <v>5.0212765957446809E-2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34</v>
      </c>
      <c r="Z24" s="116">
        <v>24</v>
      </c>
      <c r="AB24" s="121">
        <f t="shared" si="2"/>
        <v>4.0851063829787232E-3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146</v>
      </c>
      <c r="Z25" s="116">
        <v>159</v>
      </c>
      <c r="AB25" s="121">
        <f t="shared" si="2"/>
        <v>2.7063829787234043E-2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131</v>
      </c>
      <c r="Z26" s="116">
        <v>114</v>
      </c>
      <c r="AB26" s="121">
        <f t="shared" si="2"/>
        <v>1.9404255319148935E-2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205</v>
      </c>
      <c r="Z27" s="116">
        <v>228</v>
      </c>
      <c r="AB27" s="121">
        <f t="shared" si="2"/>
        <v>3.880851063829787E-2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433</v>
      </c>
      <c r="Z28" s="116">
        <v>456</v>
      </c>
      <c r="AB28" s="121">
        <f t="shared" si="2"/>
        <v>7.7617021276595741E-2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334</v>
      </c>
      <c r="Z29" s="116">
        <v>283</v>
      </c>
      <c r="AB29" s="121">
        <f t="shared" si="2"/>
        <v>4.8170212765957447E-2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247</v>
      </c>
      <c r="Z30" s="116">
        <v>277</v>
      </c>
      <c r="AB30" s="121">
        <f t="shared" si="2"/>
        <v>4.7148936170212763E-2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510</v>
      </c>
      <c r="Z31" s="116">
        <v>587</v>
      </c>
      <c r="AB31" s="121">
        <f t="shared" si="2"/>
        <v>9.9914893617021272E-2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64</v>
      </c>
      <c r="Z32" s="116">
        <v>83</v>
      </c>
      <c r="AB32" s="121">
        <f t="shared" si="2"/>
        <v>1.4127659574468085E-2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177</v>
      </c>
      <c r="Z33" s="116">
        <v>215</v>
      </c>
      <c r="AB33" s="121">
        <f t="shared" si="2"/>
        <v>3.6595744680851063E-2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5635</v>
      </c>
      <c r="Z34" s="124">
        <v>5875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3490</v>
      </c>
      <c r="AB37" s="136">
        <f>Z37/Z40*100</f>
        <v>84.36064781242446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647</v>
      </c>
      <c r="AB38" s="136">
        <f>Z38/Z40*100</f>
        <v>15.639352187575536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4137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10</v>
      </c>
      <c r="X44" s="116">
        <v>7</v>
      </c>
      <c r="Y44" s="116">
        <v>7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38</v>
      </c>
      <c r="W45" s="116">
        <v>46</v>
      </c>
      <c r="X45" s="116">
        <v>73</v>
      </c>
      <c r="Y45" s="116">
        <v>78</v>
      </c>
      <c r="Z45" s="116">
        <v>66</v>
      </c>
    </row>
    <row r="46" spans="19:32" x14ac:dyDescent="0.25">
      <c r="S46" s="119" t="s">
        <v>39</v>
      </c>
      <c r="T46" s="119"/>
      <c r="U46" s="116"/>
      <c r="V46" s="116">
        <v>150</v>
      </c>
      <c r="W46" s="116">
        <v>145</v>
      </c>
      <c r="X46" s="116">
        <v>141</v>
      </c>
      <c r="Y46" s="116">
        <v>160</v>
      </c>
      <c r="Z46" s="116">
        <v>166</v>
      </c>
    </row>
    <row r="47" spans="19:32" x14ac:dyDescent="0.25">
      <c r="S47" s="119" t="s">
        <v>40</v>
      </c>
      <c r="T47" s="119"/>
      <c r="U47" s="116"/>
      <c r="V47" s="116">
        <v>208</v>
      </c>
      <c r="W47" s="116">
        <v>210</v>
      </c>
      <c r="X47" s="116">
        <v>209</v>
      </c>
      <c r="Y47" s="116">
        <v>213</v>
      </c>
      <c r="Z47" s="116">
        <v>198</v>
      </c>
    </row>
    <row r="48" spans="19:32" x14ac:dyDescent="0.25">
      <c r="S48" s="119" t="s">
        <v>41</v>
      </c>
      <c r="T48" s="119"/>
      <c r="U48" s="116"/>
      <c r="V48" s="116">
        <v>246</v>
      </c>
      <c r="W48" s="116">
        <v>236</v>
      </c>
      <c r="X48" s="116">
        <v>251</v>
      </c>
      <c r="Y48" s="116">
        <v>252</v>
      </c>
      <c r="Z48" s="116">
        <v>290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214</v>
      </c>
      <c r="W49" s="116">
        <v>203</v>
      </c>
      <c r="X49" s="116">
        <v>233</v>
      </c>
      <c r="Y49" s="116">
        <v>207</v>
      </c>
      <c r="Z49" s="116">
        <v>210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Mid Murray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208</v>
      </c>
      <c r="W50" s="116">
        <v>216</v>
      </c>
      <c r="X50" s="116">
        <v>229</v>
      </c>
      <c r="Y50" s="116">
        <v>230</v>
      </c>
      <c r="Z50" s="116">
        <v>213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245</v>
      </c>
      <c r="W51" s="116">
        <v>229</v>
      </c>
      <c r="X51" s="116">
        <v>246</v>
      </c>
      <c r="Y51" s="116">
        <v>207</v>
      </c>
      <c r="Z51" s="116">
        <v>212</v>
      </c>
    </row>
    <row r="52" spans="1:26" ht="15" customHeight="1" x14ac:dyDescent="0.25">
      <c r="S52" s="119" t="s">
        <v>45</v>
      </c>
      <c r="T52" s="119"/>
      <c r="U52" s="116"/>
      <c r="V52" s="116">
        <v>305</v>
      </c>
      <c r="W52" s="116">
        <v>314</v>
      </c>
      <c r="X52" s="116">
        <v>374</v>
      </c>
      <c r="Y52" s="116">
        <v>337</v>
      </c>
      <c r="Z52" s="116">
        <v>336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376</v>
      </c>
      <c r="W53" s="116">
        <v>387</v>
      </c>
      <c r="X53" s="116">
        <v>447</v>
      </c>
      <c r="Y53" s="116">
        <v>391</v>
      </c>
      <c r="Z53" s="116">
        <v>402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250</v>
      </c>
      <c r="W54" s="116">
        <v>337</v>
      </c>
      <c r="X54" s="116">
        <v>382</v>
      </c>
      <c r="Y54" s="116">
        <v>371</v>
      </c>
      <c r="Z54" s="116">
        <v>392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239</v>
      </c>
      <c r="W55" s="116">
        <v>256</v>
      </c>
      <c r="X55" s="116">
        <v>304</v>
      </c>
      <c r="Y55" s="116">
        <v>257</v>
      </c>
      <c r="Z55" s="116">
        <v>298</v>
      </c>
    </row>
    <row r="56" spans="1:26" ht="15" customHeight="1" x14ac:dyDescent="0.25">
      <c r="S56" s="119" t="s">
        <v>49</v>
      </c>
      <c r="T56" s="119"/>
      <c r="U56" s="116"/>
      <c r="V56" s="116">
        <v>107</v>
      </c>
      <c r="W56" s="116">
        <v>161</v>
      </c>
      <c r="X56" s="116">
        <v>211</v>
      </c>
      <c r="Y56" s="116">
        <v>179</v>
      </c>
      <c r="Z56" s="116">
        <v>207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35</v>
      </c>
      <c r="W57" s="116">
        <v>44</v>
      </c>
      <c r="X57" s="116">
        <v>68</v>
      </c>
      <c r="Y57" s="116">
        <v>62</v>
      </c>
      <c r="Z57" s="116">
        <v>93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26</v>
      </c>
      <c r="W58" s="116">
        <v>25</v>
      </c>
      <c r="X58" s="116">
        <v>30</v>
      </c>
      <c r="Y58" s="116">
        <v>28</v>
      </c>
      <c r="Z58" s="116">
        <v>27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20</v>
      </c>
      <c r="W59" s="116">
        <v>19</v>
      </c>
      <c r="X59" s="116">
        <v>12</v>
      </c>
      <c r="Y59" s="116">
        <v>16</v>
      </c>
      <c r="Z59" s="116">
        <v>15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9</v>
      </c>
      <c r="Y60" s="116">
        <v>6</v>
      </c>
      <c r="Z60" s="116">
        <v>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2671</v>
      </c>
      <c r="W61" s="116">
        <v>2839</v>
      </c>
      <c r="X61" s="116">
        <v>3278</v>
      </c>
      <c r="Y61" s="116">
        <v>2998</v>
      </c>
      <c r="Z61" s="116">
        <v>3139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</v>
      </c>
      <c r="W63" s="116">
        <v>4</v>
      </c>
      <c r="X63" s="116">
        <v>3</v>
      </c>
      <c r="Y63" s="116">
        <v>8</v>
      </c>
      <c r="Z63" s="116">
        <v>7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45</v>
      </c>
      <c r="W64" s="116">
        <v>51</v>
      </c>
      <c r="X64" s="116">
        <v>55</v>
      </c>
      <c r="Y64" s="116">
        <v>51</v>
      </c>
      <c r="Z64" s="116">
        <v>60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Mid Murray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153</v>
      </c>
      <c r="W65" s="116">
        <v>155</v>
      </c>
      <c r="X65" s="116">
        <v>193</v>
      </c>
      <c r="Y65" s="116">
        <v>157</v>
      </c>
      <c r="Z65" s="116">
        <v>153</v>
      </c>
    </row>
    <row r="66" spans="1:26" x14ac:dyDescent="0.25">
      <c r="S66" s="119" t="s">
        <v>40</v>
      </c>
      <c r="T66" s="119"/>
      <c r="U66" s="116"/>
      <c r="V66" s="116">
        <v>175</v>
      </c>
      <c r="W66" s="116">
        <v>178</v>
      </c>
      <c r="X66" s="116">
        <v>235</v>
      </c>
      <c r="Y66" s="116">
        <v>216</v>
      </c>
      <c r="Z66" s="116">
        <v>189</v>
      </c>
    </row>
    <row r="67" spans="1:26" x14ac:dyDescent="0.25">
      <c r="S67" s="119" t="s">
        <v>41</v>
      </c>
      <c r="T67" s="119"/>
      <c r="U67" s="116"/>
      <c r="V67" s="116">
        <v>168</v>
      </c>
      <c r="W67" s="116">
        <v>200</v>
      </c>
      <c r="X67" s="116">
        <v>199</v>
      </c>
      <c r="Y67" s="116">
        <v>218</v>
      </c>
      <c r="Z67" s="116">
        <v>240</v>
      </c>
    </row>
    <row r="68" spans="1:26" x14ac:dyDescent="0.25">
      <c r="S68" s="119" t="s">
        <v>42</v>
      </c>
      <c r="T68" s="119"/>
      <c r="U68" s="116"/>
      <c r="V68" s="116">
        <v>181</v>
      </c>
      <c r="W68" s="116">
        <v>152</v>
      </c>
      <c r="X68" s="116">
        <v>174</v>
      </c>
      <c r="Y68" s="116">
        <v>155</v>
      </c>
      <c r="Z68" s="116">
        <v>180</v>
      </c>
    </row>
    <row r="69" spans="1:26" x14ac:dyDescent="0.25">
      <c r="S69" s="119" t="s">
        <v>43</v>
      </c>
      <c r="T69" s="119"/>
      <c r="U69" s="116"/>
      <c r="V69" s="116">
        <v>152</v>
      </c>
      <c r="W69" s="116">
        <v>184</v>
      </c>
      <c r="X69" s="116">
        <v>210</v>
      </c>
      <c r="Y69" s="116">
        <v>230</v>
      </c>
      <c r="Z69" s="116">
        <v>216</v>
      </c>
    </row>
    <row r="70" spans="1:26" x14ac:dyDescent="0.25">
      <c r="S70" s="119" t="s">
        <v>44</v>
      </c>
      <c r="T70" s="119"/>
      <c r="U70" s="116"/>
      <c r="V70" s="116">
        <v>199</v>
      </c>
      <c r="W70" s="116">
        <v>233</v>
      </c>
      <c r="X70" s="116">
        <v>225</v>
      </c>
      <c r="Y70" s="116">
        <v>220</v>
      </c>
      <c r="Z70" s="116">
        <v>220</v>
      </c>
    </row>
    <row r="71" spans="1:26" x14ac:dyDescent="0.25">
      <c r="S71" s="119" t="s">
        <v>45</v>
      </c>
      <c r="T71" s="119"/>
      <c r="U71" s="116"/>
      <c r="V71" s="116">
        <v>262</v>
      </c>
      <c r="W71" s="116">
        <v>290</v>
      </c>
      <c r="X71" s="116">
        <v>335</v>
      </c>
      <c r="Y71" s="116">
        <v>314</v>
      </c>
      <c r="Z71" s="116">
        <v>304</v>
      </c>
    </row>
    <row r="72" spans="1:26" x14ac:dyDescent="0.25">
      <c r="S72" s="119" t="s">
        <v>46</v>
      </c>
      <c r="T72" s="119"/>
      <c r="U72" s="116"/>
      <c r="V72" s="116">
        <v>274</v>
      </c>
      <c r="W72" s="116">
        <v>318</v>
      </c>
      <c r="X72" s="116">
        <v>315</v>
      </c>
      <c r="Y72" s="116">
        <v>324</v>
      </c>
      <c r="Z72" s="116">
        <v>331</v>
      </c>
    </row>
    <row r="73" spans="1:26" x14ac:dyDescent="0.25">
      <c r="S73" s="119" t="s">
        <v>47</v>
      </c>
      <c r="T73" s="119"/>
      <c r="U73" s="116"/>
      <c r="V73" s="116">
        <v>286</v>
      </c>
      <c r="W73" s="116">
        <v>324</v>
      </c>
      <c r="X73" s="116">
        <v>333</v>
      </c>
      <c r="Y73" s="116">
        <v>315</v>
      </c>
      <c r="Z73" s="116">
        <v>347</v>
      </c>
    </row>
    <row r="74" spans="1:26" x14ac:dyDescent="0.25">
      <c r="S74" s="119" t="s">
        <v>48</v>
      </c>
      <c r="T74" s="119"/>
      <c r="U74" s="116"/>
      <c r="V74" s="116">
        <v>194</v>
      </c>
      <c r="W74" s="116">
        <v>225</v>
      </c>
      <c r="X74" s="116">
        <v>253</v>
      </c>
      <c r="Y74" s="116">
        <v>262</v>
      </c>
      <c r="Z74" s="116">
        <v>248</v>
      </c>
    </row>
    <row r="75" spans="1:26" x14ac:dyDescent="0.25">
      <c r="S75" s="119" t="s">
        <v>49</v>
      </c>
      <c r="T75" s="119"/>
      <c r="U75" s="116"/>
      <c r="V75" s="116">
        <v>94</v>
      </c>
      <c r="W75" s="116">
        <v>111</v>
      </c>
      <c r="X75" s="116">
        <v>125</v>
      </c>
      <c r="Y75" s="116">
        <v>130</v>
      </c>
      <c r="Z75" s="116">
        <v>161</v>
      </c>
    </row>
    <row r="76" spans="1:26" x14ac:dyDescent="0.25">
      <c r="S76" s="119" t="s">
        <v>50</v>
      </c>
      <c r="T76" s="119"/>
      <c r="U76" s="116"/>
      <c r="V76" s="116">
        <v>19</v>
      </c>
      <c r="W76" s="116">
        <v>28</v>
      </c>
      <c r="X76" s="116">
        <v>45</v>
      </c>
      <c r="Y76" s="116">
        <v>31</v>
      </c>
      <c r="Z76" s="116">
        <v>51</v>
      </c>
    </row>
    <row r="77" spans="1:26" x14ac:dyDescent="0.25">
      <c r="S77" s="119" t="s">
        <v>51</v>
      </c>
      <c r="T77" s="119"/>
      <c r="U77" s="116"/>
      <c r="V77" s="116">
        <v>10</v>
      </c>
      <c r="W77" s="116">
        <v>18</v>
      </c>
      <c r="X77" s="116">
        <v>23</v>
      </c>
      <c r="Y77" s="116">
        <v>13</v>
      </c>
      <c r="Z77" s="116">
        <v>20</v>
      </c>
    </row>
    <row r="78" spans="1:26" x14ac:dyDescent="0.25">
      <c r="S78" s="119" t="s">
        <v>52</v>
      </c>
      <c r="T78" s="119"/>
      <c r="U78" s="116"/>
      <c r="V78" s="116">
        <v>4</v>
      </c>
      <c r="W78" s="116">
        <v>4</v>
      </c>
      <c r="X78" s="116">
        <v>3</v>
      </c>
      <c r="Y78" s="116">
        <v>5</v>
      </c>
      <c r="Z78" s="116">
        <v>10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5</v>
      </c>
      <c r="X79" s="116">
        <v>4</v>
      </c>
      <c r="Y79" s="116">
        <v>4</v>
      </c>
      <c r="Z79" s="116">
        <v>3</v>
      </c>
    </row>
    <row r="80" spans="1:26" x14ac:dyDescent="0.25">
      <c r="S80" s="122" t="s">
        <v>54</v>
      </c>
      <c r="T80" s="122"/>
      <c r="U80" s="116"/>
      <c r="V80" s="116">
        <v>2223</v>
      </c>
      <c r="W80" s="116">
        <v>2475</v>
      </c>
      <c r="X80" s="116">
        <v>2742</v>
      </c>
      <c r="Y80" s="116">
        <v>2635</v>
      </c>
      <c r="Z80" s="116">
        <v>2739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Mid Murray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152</v>
      </c>
      <c r="W83" s="116">
        <v>153</v>
      </c>
      <c r="X83" s="116">
        <v>188</v>
      </c>
      <c r="Y83" s="116">
        <v>178</v>
      </c>
      <c r="Z83" s="116">
        <v>195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87</v>
      </c>
      <c r="W84" s="116">
        <v>95</v>
      </c>
      <c r="X84" s="116">
        <v>96</v>
      </c>
      <c r="Y84" s="116">
        <v>93</v>
      </c>
      <c r="Z84" s="116">
        <v>101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296</v>
      </c>
      <c r="W85" s="116">
        <v>315</v>
      </c>
      <c r="X85" s="116">
        <v>353</v>
      </c>
      <c r="Y85" s="116">
        <v>341</v>
      </c>
      <c r="Z85" s="116">
        <v>364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5,879</v>
      </c>
      <c r="D86" s="98">
        <f t="shared" ref="D86:D91" si="4">AD4</f>
        <v>4.2930636863580007E-2</v>
      </c>
      <c r="E86" s="99">
        <f t="shared" ref="E86:E91" si="5">AD4</f>
        <v>4.2930636863580007E-2</v>
      </c>
      <c r="F86" s="98">
        <f t="shared" ref="F86:F91" si="6">AF4</f>
        <v>0.199795918367347</v>
      </c>
      <c r="G86" s="99">
        <f t="shared" ref="G86:G91" si="7">AF4</f>
        <v>0.199795918367347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68</v>
      </c>
      <c r="W86" s="116">
        <v>73</v>
      </c>
      <c r="X86" s="116">
        <v>83</v>
      </c>
      <c r="Y86" s="116">
        <v>77</v>
      </c>
      <c r="Z86" s="116">
        <v>87</v>
      </c>
    </row>
    <row r="87" spans="1:30" ht="15" customHeight="1" x14ac:dyDescent="0.25">
      <c r="A87" s="100" t="s">
        <v>4</v>
      </c>
      <c r="B87" s="51"/>
      <c r="C87" s="101" t="str">
        <f t="shared" si="3"/>
        <v>3,137</v>
      </c>
      <c r="D87" s="98">
        <f t="shared" si="4"/>
        <v>4.4274300932090505E-2</v>
      </c>
      <c r="E87" s="99">
        <f t="shared" si="5"/>
        <v>4.4274300932090505E-2</v>
      </c>
      <c r="F87" s="98">
        <f t="shared" si="6"/>
        <v>0.17402694610778435</v>
      </c>
      <c r="G87" s="99">
        <f t="shared" si="7"/>
        <v>0.17402694610778435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41</v>
      </c>
      <c r="W87" s="116">
        <v>44</v>
      </c>
      <c r="X87" s="116">
        <v>48</v>
      </c>
      <c r="Y87" s="116">
        <v>48</v>
      </c>
      <c r="Z87" s="116">
        <v>51</v>
      </c>
    </row>
    <row r="88" spans="1:30" ht="15" customHeight="1" x14ac:dyDescent="0.25">
      <c r="A88" s="100" t="s">
        <v>5</v>
      </c>
      <c r="B88" s="51"/>
      <c r="C88" s="101" t="str">
        <f t="shared" si="3"/>
        <v>2,738</v>
      </c>
      <c r="D88" s="98">
        <f t="shared" si="4"/>
        <v>3.9089184060721038E-2</v>
      </c>
      <c r="E88" s="99">
        <f t="shared" si="5"/>
        <v>3.9089184060721038E-2</v>
      </c>
      <c r="F88" s="98">
        <f t="shared" si="6"/>
        <v>0.23056179775280894</v>
      </c>
      <c r="G88" s="99">
        <f t="shared" si="7"/>
        <v>0.23056179775280894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54</v>
      </c>
      <c r="W88" s="116">
        <v>62</v>
      </c>
      <c r="X88" s="116">
        <v>71</v>
      </c>
      <c r="Y88" s="116">
        <v>66</v>
      </c>
      <c r="Z88" s="116">
        <v>62</v>
      </c>
    </row>
    <row r="89" spans="1:30" ht="15" customHeight="1" x14ac:dyDescent="0.25">
      <c r="A89" s="51" t="s">
        <v>6</v>
      </c>
      <c r="B89" s="51"/>
      <c r="C89" s="101" t="str">
        <f t="shared" si="3"/>
        <v>4,132</v>
      </c>
      <c r="D89" s="98">
        <f t="shared" si="4"/>
        <v>6.0030785017957999E-2</v>
      </c>
      <c r="E89" s="99">
        <f t="shared" si="5"/>
        <v>6.0030785017957999E-2</v>
      </c>
      <c r="F89" s="98">
        <f t="shared" si="6"/>
        <v>0.22284699615270798</v>
      </c>
      <c r="G89" s="99">
        <f t="shared" si="7"/>
        <v>0.22284699615270798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250</v>
      </c>
      <c r="W89" s="116">
        <v>271</v>
      </c>
      <c r="X89" s="116">
        <v>314</v>
      </c>
      <c r="Y89" s="116">
        <v>305</v>
      </c>
      <c r="Z89" s="116">
        <v>314</v>
      </c>
    </row>
    <row r="90" spans="1:30" ht="15" customHeight="1" x14ac:dyDescent="0.25">
      <c r="A90" s="51" t="s">
        <v>100</v>
      </c>
      <c r="B90" s="51"/>
      <c r="C90" s="101" t="str">
        <f t="shared" si="3"/>
        <v>$35,892</v>
      </c>
      <c r="D90" s="98">
        <f t="shared" si="4"/>
        <v>-3.5627429205997707E-3</v>
      </c>
      <c r="E90" s="99">
        <f t="shared" si="5"/>
        <v>-3.5627429205997707E-3</v>
      </c>
      <c r="F90" s="98">
        <f t="shared" si="6"/>
        <v>8.5376673803389203E-2</v>
      </c>
      <c r="G90" s="99">
        <f t="shared" si="7"/>
        <v>8.5376673803389203E-2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378</v>
      </c>
      <c r="W90" s="116">
        <v>417</v>
      </c>
      <c r="X90" s="116">
        <v>461</v>
      </c>
      <c r="Y90" s="116">
        <v>464</v>
      </c>
      <c r="Z90" s="116">
        <v>470</v>
      </c>
    </row>
    <row r="91" spans="1:30" ht="15" customHeight="1" x14ac:dyDescent="0.25">
      <c r="A91" s="51" t="s">
        <v>7</v>
      </c>
      <c r="B91" s="51"/>
      <c r="C91" s="101" t="str">
        <f t="shared" si="3"/>
        <v>$178.1 mil</v>
      </c>
      <c r="D91" s="98">
        <f t="shared" si="4"/>
        <v>5.5896758710442196E-2</v>
      </c>
      <c r="E91" s="99">
        <f t="shared" si="5"/>
        <v>5.5896758710442196E-2</v>
      </c>
      <c r="F91" s="98">
        <f t="shared" si="6"/>
        <v>0.26710162702319229</v>
      </c>
      <c r="G91" s="99">
        <f t="shared" si="7"/>
        <v>0.26710162702319229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1831</v>
      </c>
      <c r="W91" s="116">
        <v>1980</v>
      </c>
      <c r="X91" s="116">
        <v>2247</v>
      </c>
      <c r="Y91" s="116">
        <v>2090</v>
      </c>
      <c r="Z91" s="116">
        <v>2246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87</v>
      </c>
      <c r="W93" s="116">
        <v>97</v>
      </c>
      <c r="X93" s="116">
        <v>120</v>
      </c>
      <c r="Y93" s="116">
        <v>117</v>
      </c>
      <c r="Z93" s="116">
        <v>125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180</v>
      </c>
      <c r="W94" s="116">
        <v>205</v>
      </c>
      <c r="X94" s="116">
        <v>229</v>
      </c>
      <c r="Y94" s="116">
        <v>223</v>
      </c>
      <c r="Z94" s="116">
        <v>228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65</v>
      </c>
      <c r="W95" s="116">
        <v>77</v>
      </c>
      <c r="X95" s="116">
        <v>86</v>
      </c>
      <c r="Y95" s="116">
        <v>84</v>
      </c>
      <c r="Z95" s="116">
        <v>80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238</v>
      </c>
      <c r="W96" s="116">
        <v>266</v>
      </c>
      <c r="X96" s="116">
        <v>303</v>
      </c>
      <c r="Y96" s="116">
        <v>314</v>
      </c>
      <c r="Z96" s="116">
        <v>321</v>
      </c>
    </row>
    <row r="97" spans="1:32" ht="15" customHeight="1" x14ac:dyDescent="0.25">
      <c r="S97" s="119" t="s">
        <v>191</v>
      </c>
      <c r="T97" s="119"/>
      <c r="U97" s="116"/>
      <c r="V97" s="116">
        <v>208</v>
      </c>
      <c r="W97" s="116">
        <v>235</v>
      </c>
      <c r="X97" s="116">
        <v>233</v>
      </c>
      <c r="Y97" s="116">
        <v>222</v>
      </c>
      <c r="Z97" s="116">
        <v>232</v>
      </c>
    </row>
    <row r="98" spans="1:32" ht="15" customHeight="1" x14ac:dyDescent="0.25">
      <c r="S98" s="119" t="s">
        <v>192</v>
      </c>
      <c r="T98" s="119"/>
      <c r="U98" s="116"/>
      <c r="V98" s="116">
        <v>170</v>
      </c>
      <c r="W98" s="116">
        <v>181</v>
      </c>
      <c r="X98" s="116">
        <v>181</v>
      </c>
      <c r="Y98" s="116">
        <v>183</v>
      </c>
      <c r="Z98" s="116">
        <v>179</v>
      </c>
    </row>
    <row r="99" spans="1:32" ht="15" customHeight="1" x14ac:dyDescent="0.25">
      <c r="S99" s="119" t="s">
        <v>193</v>
      </c>
      <c r="T99" s="119"/>
      <c r="U99" s="116"/>
      <c r="V99" s="116">
        <v>23</v>
      </c>
      <c r="W99" s="116">
        <v>32</v>
      </c>
      <c r="X99" s="116">
        <v>23</v>
      </c>
      <c r="Y99" s="116">
        <v>31</v>
      </c>
      <c r="Z99" s="116">
        <v>28</v>
      </c>
    </row>
    <row r="100" spans="1:32" ht="15" customHeight="1" x14ac:dyDescent="0.25">
      <c r="S100" s="119" t="s">
        <v>59</v>
      </c>
      <c r="T100" s="119"/>
      <c r="U100" s="116"/>
      <c r="V100" s="116">
        <v>239</v>
      </c>
      <c r="W100" s="116">
        <v>241</v>
      </c>
      <c r="X100" s="116">
        <v>272</v>
      </c>
      <c r="Y100" s="116">
        <v>275</v>
      </c>
      <c r="Z100" s="116">
        <v>281</v>
      </c>
    </row>
    <row r="101" spans="1:32" x14ac:dyDescent="0.25">
      <c r="A101" s="20"/>
      <c r="S101" s="122" t="s">
        <v>54</v>
      </c>
      <c r="T101" s="122"/>
      <c r="U101" s="116"/>
      <c r="V101" s="116">
        <v>1550</v>
      </c>
      <c r="W101" s="116">
        <v>1663</v>
      </c>
      <c r="X101" s="116">
        <v>1863</v>
      </c>
      <c r="Y101" s="116">
        <v>1808</v>
      </c>
      <c r="Z101" s="116">
        <v>1881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3478</v>
      </c>
      <c r="W104" s="116">
        <v>3847</v>
      </c>
      <c r="X104" s="116">
        <v>4341</v>
      </c>
      <c r="Y104" s="116">
        <v>4056</v>
      </c>
      <c r="Z104" s="116">
        <v>4308</v>
      </c>
      <c r="AB104" s="113" t="str">
        <f>TEXT(Z104,"###,###")</f>
        <v>4,308</v>
      </c>
      <c r="AD104" s="134">
        <f>Z104/($Z$4)*100</f>
        <v>73.27776832794693</v>
      </c>
      <c r="AF104" s="113"/>
    </row>
    <row r="105" spans="1:32" x14ac:dyDescent="0.25">
      <c r="S105" s="119" t="s">
        <v>18</v>
      </c>
      <c r="T105" s="119"/>
      <c r="U105" s="116"/>
      <c r="V105" s="116">
        <v>637</v>
      </c>
      <c r="W105" s="116">
        <v>729</v>
      </c>
      <c r="X105" s="116">
        <v>744</v>
      </c>
      <c r="Y105" s="116">
        <v>738</v>
      </c>
      <c r="Z105" s="116">
        <v>729</v>
      </c>
      <c r="AB105" s="113" t="str">
        <f>TEXT(Z105,"###,###")</f>
        <v>729</v>
      </c>
      <c r="AD105" s="134">
        <f>Z105/($Z$4)*100</f>
        <v>12.400068038782106</v>
      </c>
      <c r="AF105" s="113"/>
    </row>
    <row r="106" spans="1:32" x14ac:dyDescent="0.25">
      <c r="S106" s="122" t="s">
        <v>54</v>
      </c>
      <c r="T106" s="122"/>
      <c r="U106" s="124"/>
      <c r="V106" s="124">
        <v>4115</v>
      </c>
      <c r="W106" s="124">
        <v>4576</v>
      </c>
      <c r="X106" s="124">
        <v>5085</v>
      </c>
      <c r="Y106" s="124">
        <v>4794</v>
      </c>
      <c r="Z106" s="124">
        <v>5037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848</v>
      </c>
      <c r="W108" s="116">
        <v>1000</v>
      </c>
      <c r="X108" s="116">
        <v>1265</v>
      </c>
      <c r="Y108" s="116">
        <v>920</v>
      </c>
      <c r="Z108" s="116">
        <v>1036</v>
      </c>
      <c r="AB108" s="113" t="str">
        <f>TEXT(Z108,"###,###")</f>
        <v>1,036</v>
      </c>
      <c r="AD108" s="134">
        <f>Z108/($Z$4)*100</f>
        <v>17.622044565402277</v>
      </c>
      <c r="AF108" s="113"/>
    </row>
    <row r="109" spans="1:32" x14ac:dyDescent="0.25">
      <c r="S109" s="119" t="s">
        <v>21</v>
      </c>
      <c r="T109" s="119"/>
      <c r="U109" s="116"/>
      <c r="V109" s="116">
        <v>1009</v>
      </c>
      <c r="W109" s="116">
        <v>1093</v>
      </c>
      <c r="X109" s="116">
        <v>1171</v>
      </c>
      <c r="Y109" s="116">
        <v>983</v>
      </c>
      <c r="Z109" s="116">
        <v>1055</v>
      </c>
      <c r="AB109" s="113" t="str">
        <f>TEXT(Z109,"###,###")</f>
        <v>1,055</v>
      </c>
      <c r="AD109" s="134">
        <f>Z109/($Z$4)*100</f>
        <v>17.945228780404832</v>
      </c>
      <c r="AF109" s="113"/>
    </row>
    <row r="110" spans="1:32" x14ac:dyDescent="0.25">
      <c r="S110" s="119" t="s">
        <v>22</v>
      </c>
      <c r="T110" s="119"/>
      <c r="U110" s="116"/>
      <c r="V110" s="116">
        <v>942</v>
      </c>
      <c r="W110" s="116">
        <v>1071</v>
      </c>
      <c r="X110" s="116">
        <v>1186</v>
      </c>
      <c r="Y110" s="116">
        <v>1365</v>
      </c>
      <c r="Z110" s="116">
        <v>1293</v>
      </c>
      <c r="AB110" s="113" t="str">
        <f>TEXT(Z110,"###,###")</f>
        <v>1,293</v>
      </c>
      <c r="AD110" s="134">
        <f>Z110/($Z$4)*100</f>
        <v>21.993536315699949</v>
      </c>
      <c r="AF110" s="113"/>
    </row>
    <row r="111" spans="1:32" x14ac:dyDescent="0.25">
      <c r="S111" s="119" t="s">
        <v>23</v>
      </c>
      <c r="T111" s="119"/>
      <c r="U111" s="116"/>
      <c r="V111" s="116">
        <v>1313</v>
      </c>
      <c r="W111" s="116">
        <v>1412</v>
      </c>
      <c r="X111" s="116">
        <v>1464</v>
      </c>
      <c r="Y111" s="116">
        <v>1525</v>
      </c>
      <c r="Z111" s="116">
        <v>1636</v>
      </c>
      <c r="AB111" s="113" t="str">
        <f>TEXT(Z111,"###,###")</f>
        <v>1,636</v>
      </c>
      <c r="AD111" s="134">
        <f>Z111/($Z$4)*100</f>
        <v>27.827861881272327</v>
      </c>
      <c r="AF111" s="113"/>
    </row>
    <row r="112" spans="1:32" x14ac:dyDescent="0.25">
      <c r="S112" s="122" t="s">
        <v>54</v>
      </c>
      <c r="T112" s="122"/>
      <c r="U112" s="116"/>
      <c r="V112" s="116">
        <v>4896</v>
      </c>
      <c r="W112" s="116">
        <v>5314</v>
      </c>
      <c r="X112" s="116">
        <v>6020</v>
      </c>
      <c r="Y112" s="116">
        <v>5639</v>
      </c>
      <c r="Z112" s="116">
        <v>5879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41.49</v>
      </c>
      <c r="W118" s="135">
        <v>45.31</v>
      </c>
      <c r="X118" s="135">
        <v>45.75</v>
      </c>
      <c r="Y118" s="135">
        <v>45.36</v>
      </c>
      <c r="Z118" s="135">
        <v>46.24</v>
      </c>
      <c r="AB118" s="113" t="str">
        <f>TEXT(Z118,"##.0")</f>
        <v>46.2</v>
      </c>
    </row>
    <row r="120" spans="19:32" x14ac:dyDescent="0.25">
      <c r="S120" s="105" t="s">
        <v>102</v>
      </c>
      <c r="T120" s="116"/>
      <c r="U120" s="116"/>
      <c r="V120" s="116">
        <v>2526</v>
      </c>
      <c r="W120" s="116">
        <v>2721</v>
      </c>
      <c r="X120" s="116">
        <v>3038</v>
      </c>
      <c r="Y120" s="116">
        <v>2934</v>
      </c>
      <c r="Z120" s="116">
        <v>3053</v>
      </c>
      <c r="AB120" s="113" t="str">
        <f>TEXT(Z120,"###,###")</f>
        <v>3,053</v>
      </c>
    </row>
    <row r="121" spans="19:32" x14ac:dyDescent="0.25">
      <c r="S121" s="105" t="s">
        <v>103</v>
      </c>
      <c r="T121" s="116"/>
      <c r="U121" s="116"/>
      <c r="V121" s="116">
        <v>443</v>
      </c>
      <c r="W121" s="116">
        <v>491</v>
      </c>
      <c r="X121" s="116">
        <v>588</v>
      </c>
      <c r="Y121" s="116">
        <v>526</v>
      </c>
      <c r="Z121" s="116">
        <v>622</v>
      </c>
      <c r="AB121" s="113" t="str">
        <f>TEXT(Z121,"###,###")</f>
        <v>622</v>
      </c>
    </row>
    <row r="122" spans="19:32" x14ac:dyDescent="0.25">
      <c r="S122" s="105" t="s">
        <v>104</v>
      </c>
      <c r="T122" s="116"/>
      <c r="U122" s="116"/>
      <c r="V122" s="116">
        <v>415</v>
      </c>
      <c r="W122" s="116">
        <v>431</v>
      </c>
      <c r="X122" s="116">
        <v>484</v>
      </c>
      <c r="Y122" s="116">
        <v>440</v>
      </c>
      <c r="Z122" s="116">
        <v>454</v>
      </c>
      <c r="AB122" s="113" t="str">
        <f>TEXT(Z122,"###,###")</f>
        <v>454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2941</v>
      </c>
      <c r="W124" s="116">
        <v>3152</v>
      </c>
      <c r="X124" s="116">
        <v>3522</v>
      </c>
      <c r="Y124" s="116">
        <v>3374</v>
      </c>
      <c r="Z124" s="116">
        <v>3507</v>
      </c>
      <c r="AB124" s="113" t="str">
        <f>TEXT(Z124,"###,###")</f>
        <v>3,507</v>
      </c>
      <c r="AD124" s="131">
        <f>Z124/$Z$7*100</f>
        <v>84.874152952565339</v>
      </c>
    </row>
    <row r="125" spans="19:32" x14ac:dyDescent="0.25">
      <c r="S125" s="105" t="s">
        <v>106</v>
      </c>
      <c r="T125" s="116"/>
      <c r="U125" s="116"/>
      <c r="V125" s="116">
        <v>858</v>
      </c>
      <c r="W125" s="116">
        <v>922</v>
      </c>
      <c r="X125" s="116">
        <v>1072</v>
      </c>
      <c r="Y125" s="116">
        <v>966</v>
      </c>
      <c r="Z125" s="116">
        <v>1076</v>
      </c>
      <c r="AB125" s="113" t="str">
        <f>TEXT(Z125,"###,###")</f>
        <v>1,076</v>
      </c>
      <c r="AD125" s="131">
        <f>Z125/$Z$7*100</f>
        <v>26.040658276863503</v>
      </c>
    </row>
    <row r="127" spans="19:32" x14ac:dyDescent="0.25">
      <c r="S127" s="105" t="s">
        <v>107</v>
      </c>
      <c r="T127" s="116"/>
      <c r="U127" s="116"/>
      <c r="V127" s="116">
        <v>1834</v>
      </c>
      <c r="W127" s="116">
        <v>1980</v>
      </c>
      <c r="X127" s="116">
        <v>2253</v>
      </c>
      <c r="Y127" s="116">
        <v>2091</v>
      </c>
      <c r="Z127" s="116">
        <v>2251</v>
      </c>
      <c r="AB127" s="113" t="str">
        <f>TEXT(Z127,"###,###")</f>
        <v>2,251</v>
      </c>
      <c r="AD127" s="131">
        <f>Z127/$Z$7*100</f>
        <v>54.477250726040658</v>
      </c>
    </row>
    <row r="128" spans="19:32" x14ac:dyDescent="0.25">
      <c r="S128" s="105" t="s">
        <v>108</v>
      </c>
      <c r="T128" s="116"/>
      <c r="U128" s="116"/>
      <c r="V128" s="116">
        <v>1546</v>
      </c>
      <c r="W128" s="116">
        <v>1663</v>
      </c>
      <c r="X128" s="116">
        <v>1861</v>
      </c>
      <c r="Y128" s="116">
        <v>1808</v>
      </c>
      <c r="Z128" s="116">
        <v>1881</v>
      </c>
      <c r="AB128" s="113" t="str">
        <f>TEXT(Z128,"###,###")</f>
        <v>1,881</v>
      </c>
      <c r="AD128" s="131">
        <f>Z128/$Z$7*100</f>
        <v>45.522749273959342</v>
      </c>
    </row>
    <row r="130" spans="19:20" x14ac:dyDescent="0.25">
      <c r="S130" s="105" t="s">
        <v>267</v>
      </c>
      <c r="T130" s="131">
        <v>73.886737657308814</v>
      </c>
    </row>
    <row r="131" spans="19:20" x14ac:dyDescent="0.25">
      <c r="S131" s="105" t="s">
        <v>268</v>
      </c>
      <c r="T131" s="131">
        <v>15.053242981606971</v>
      </c>
    </row>
    <row r="132" spans="19:20" x14ac:dyDescent="0.25">
      <c r="S132" s="105" t="s">
        <v>269</v>
      </c>
      <c r="T132" s="131">
        <v>10.987415295256534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67B2B7-47DF-4E84-B67E-D25125A9B8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DACAED-E5DE-4107-A3AB-AEE4D540CF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ADF34C-5FDD-4F58-A312-2EC3D3392A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B18974B-7332-4CF6-BB7B-F8F482575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478C-76AA-4512-A26C-264BE8F613F8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145</v>
      </c>
      <c r="T1" s="103"/>
      <c r="U1" s="103"/>
      <c r="V1" s="103"/>
      <c r="W1" s="103"/>
      <c r="X1" s="103"/>
      <c r="Y1" s="104" t="s">
        <v>229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145</v>
      </c>
      <c r="Y3" s="109" t="s">
        <v>229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10.34 Mitcham,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48690</v>
      </c>
      <c r="W4" s="112">
        <v>49845</v>
      </c>
      <c r="X4" s="112">
        <v>51102</v>
      </c>
      <c r="Y4" s="112">
        <v>52219</v>
      </c>
      <c r="Z4" s="112">
        <v>52361</v>
      </c>
      <c r="AB4" s="113" t="str">
        <f>TEXT(Z4,"###,###")</f>
        <v>52,361</v>
      </c>
      <c r="AD4" s="114">
        <f>Z4/Y4-1</f>
        <v>2.7193167237977711E-3</v>
      </c>
      <c r="AF4" s="114">
        <f>Z4/V4-1</f>
        <v>7.5395358389813039E-2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23719</v>
      </c>
      <c r="W5" s="112">
        <v>24208</v>
      </c>
      <c r="X5" s="112">
        <v>24591</v>
      </c>
      <c r="Y5" s="112">
        <v>25288</v>
      </c>
      <c r="Z5" s="112">
        <v>25398</v>
      </c>
      <c r="AB5" s="113" t="str">
        <f>TEXT(Z5,"###,###")</f>
        <v>25,398</v>
      </c>
      <c r="AD5" s="114">
        <f t="shared" ref="AD5:AD9" si="0">Z5/Y5-1</f>
        <v>4.3498892755458041E-3</v>
      </c>
      <c r="AF5" s="114">
        <f t="shared" ref="AF5:AF9" si="1">Z5/V5-1</f>
        <v>7.0787132678443498E-2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24971</v>
      </c>
      <c r="W6" s="112">
        <v>25637</v>
      </c>
      <c r="X6" s="112">
        <v>26511</v>
      </c>
      <c r="Y6" s="112">
        <v>26929</v>
      </c>
      <c r="Z6" s="112">
        <v>26963</v>
      </c>
      <c r="AB6" s="113" t="str">
        <f>TEXT(Z6,"###,###")</f>
        <v>26,963</v>
      </c>
      <c r="AD6" s="114">
        <f t="shared" si="0"/>
        <v>1.2625793753946457E-3</v>
      </c>
      <c r="AF6" s="114">
        <f t="shared" si="1"/>
        <v>7.9772536141924588E-2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35933</v>
      </c>
      <c r="W7" s="112">
        <v>36068</v>
      </c>
      <c r="X7" s="112">
        <v>36613</v>
      </c>
      <c r="Y7" s="112">
        <v>37149</v>
      </c>
      <c r="Z7" s="112">
        <v>37525</v>
      </c>
      <c r="AB7" s="113" t="str">
        <f>TEXT(Z7,"###,###")</f>
        <v>37,525</v>
      </c>
      <c r="AD7" s="114">
        <f t="shared" si="0"/>
        <v>1.0121402998734874E-2</v>
      </c>
      <c r="AF7" s="114">
        <f t="shared" si="1"/>
        <v>4.4304678151003252E-2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52,361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37,525</v>
      </c>
      <c r="P8" s="69"/>
      <c r="S8" s="111" t="s">
        <v>86</v>
      </c>
      <c r="T8" s="112"/>
      <c r="U8" s="112"/>
      <c r="V8" s="112">
        <v>43137</v>
      </c>
      <c r="W8" s="112">
        <v>44165</v>
      </c>
      <c r="X8" s="112">
        <v>45218</v>
      </c>
      <c r="Y8" s="112">
        <v>46466</v>
      </c>
      <c r="Z8" s="112">
        <v>46915.46</v>
      </c>
      <c r="AB8" s="113" t="str">
        <f>TEXT(Z8,"$###,###")</f>
        <v>$46,915</v>
      </c>
      <c r="AD8" s="114">
        <f t="shared" si="0"/>
        <v>9.6728790943916287E-3</v>
      </c>
      <c r="AF8" s="114">
        <f t="shared" si="1"/>
        <v>8.7592090316897409E-2</v>
      </c>
    </row>
    <row r="9" spans="1:32" x14ac:dyDescent="0.25">
      <c r="A9" s="32" t="s">
        <v>15</v>
      </c>
      <c r="B9" s="73"/>
      <c r="C9" s="74"/>
      <c r="D9" s="75">
        <f>AD104</f>
        <v>70.229751150665578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49.542971352431714</v>
      </c>
      <c r="P9" s="76" t="s">
        <v>87</v>
      </c>
      <c r="S9" s="111" t="s">
        <v>7</v>
      </c>
      <c r="T9" s="112"/>
      <c r="U9" s="112"/>
      <c r="V9" s="112">
        <v>2267029617</v>
      </c>
      <c r="W9" s="112">
        <v>2318727712</v>
      </c>
      <c r="X9" s="112">
        <v>2441389360</v>
      </c>
      <c r="Y9" s="112">
        <v>2518365460</v>
      </c>
      <c r="Z9" s="112">
        <v>2631540162</v>
      </c>
      <c r="AB9" s="113" t="str">
        <f>TEXT(Z9/1000000,"$#,###.0")&amp;" mil"</f>
        <v>$2,631.5 mil</v>
      </c>
      <c r="AD9" s="114">
        <f t="shared" si="0"/>
        <v>4.4939745163118605E-2</v>
      </c>
      <c r="AF9" s="114">
        <f t="shared" si="1"/>
        <v>0.16078772957645038</v>
      </c>
    </row>
    <row r="10" spans="1:32" x14ac:dyDescent="0.25">
      <c r="A10" s="32" t="s">
        <v>18</v>
      </c>
      <c r="B10" s="73"/>
      <c r="C10" s="74"/>
      <c r="D10" s="75">
        <f>AD105</f>
        <v>23.171826359313229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50.473017988007996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84.623584277148566</v>
      </c>
      <c r="P11" s="76" t="s">
        <v>87</v>
      </c>
      <c r="S11" s="111" t="s">
        <v>30</v>
      </c>
      <c r="T11" s="116"/>
      <c r="U11" s="116"/>
      <c r="V11" s="116">
        <v>43327</v>
      </c>
      <c r="W11" s="116">
        <v>44414</v>
      </c>
      <c r="X11" s="116">
        <v>45562</v>
      </c>
      <c r="Y11" s="116">
        <v>46554</v>
      </c>
      <c r="Z11" s="116">
        <v>46583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7.4856762158560963</v>
      </c>
      <c r="P12" s="76" t="s">
        <v>87</v>
      </c>
      <c r="S12" s="111" t="s">
        <v>31</v>
      </c>
      <c r="T12" s="116"/>
      <c r="U12" s="116"/>
      <c r="V12" s="116">
        <v>5363</v>
      </c>
      <c r="W12" s="116">
        <v>5431</v>
      </c>
      <c r="X12" s="116">
        <v>5541</v>
      </c>
      <c r="Y12" s="116">
        <v>5666</v>
      </c>
      <c r="Z12" s="116">
        <v>5777</v>
      </c>
    </row>
    <row r="13" spans="1:32" ht="15" customHeight="1" x14ac:dyDescent="0.25">
      <c r="A13" s="32" t="s">
        <v>20</v>
      </c>
      <c r="B13" s="74"/>
      <c r="C13" s="74"/>
      <c r="D13" s="75">
        <f>AD108</f>
        <v>14.28926109127022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7.901399067288474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12.488302362445332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20.960256679589769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17.315532816372212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470</v>
      </c>
      <c r="Z15" s="116">
        <v>455</v>
      </c>
      <c r="AB15" s="121">
        <f t="shared" ref="AB15:AB34" si="2">IF(Z15="np",0,Z15/$Z$34)</f>
        <v>8.6903374906889246E-3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45.319990068944442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82.684467183627788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380</v>
      </c>
      <c r="Z16" s="116">
        <v>391</v>
      </c>
      <c r="AB16" s="121">
        <f t="shared" si="2"/>
        <v>7.467960349141471E-3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2142</v>
      </c>
      <c r="Z17" s="116">
        <v>2134</v>
      </c>
      <c r="AB17" s="121">
        <f t="shared" si="2"/>
        <v>4.0758637813472887E-2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414</v>
      </c>
      <c r="Z18" s="116">
        <v>320</v>
      </c>
      <c r="AB18" s="121">
        <f t="shared" si="2"/>
        <v>6.1118857077372656E-3</v>
      </c>
    </row>
    <row r="19" spans="1:28" x14ac:dyDescent="0.25">
      <c r="A19" s="65" t="str">
        <f>$S$1&amp;" ("&amp;$V$2&amp;" to "&amp;$Z$2&amp;")"</f>
        <v>Mitcham (2015-16 to 2019-20)</v>
      </c>
      <c r="B19" s="65"/>
      <c r="C19" s="65"/>
      <c r="D19" s="65"/>
      <c r="E19" s="65"/>
      <c r="F19" s="65"/>
      <c r="G19" s="65" t="str">
        <f>$S$1&amp;" ("&amp;$V$2&amp;" to "&amp;$Z$2&amp;")"</f>
        <v>Mitcham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2716</v>
      </c>
      <c r="Z19" s="116">
        <v>2676</v>
      </c>
      <c r="AB19" s="121">
        <f t="shared" si="2"/>
        <v>5.1110644230952879E-2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1467</v>
      </c>
      <c r="Z20" s="116">
        <v>1447</v>
      </c>
      <c r="AB20" s="121">
        <f t="shared" si="2"/>
        <v>2.7637183184674445E-2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3971</v>
      </c>
      <c r="Z21" s="116">
        <v>4106</v>
      </c>
      <c r="AB21" s="121">
        <f t="shared" si="2"/>
        <v>7.842313348740379E-2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3460</v>
      </c>
      <c r="Z22" s="116">
        <v>3494</v>
      </c>
      <c r="AB22" s="121">
        <f t="shared" si="2"/>
        <v>6.6734152071356259E-2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1024</v>
      </c>
      <c r="Z23" s="116">
        <v>1090</v>
      </c>
      <c r="AB23" s="121">
        <f t="shared" si="2"/>
        <v>2.0818610691980061E-2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934</v>
      </c>
      <c r="Z24" s="116">
        <v>831</v>
      </c>
      <c r="AB24" s="121">
        <f t="shared" si="2"/>
        <v>1.587180319728021E-2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1890</v>
      </c>
      <c r="Z25" s="116">
        <v>1997</v>
      </c>
      <c r="AB25" s="121">
        <f t="shared" si="2"/>
        <v>3.8141986744847874E-2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885</v>
      </c>
      <c r="Z26" s="116">
        <v>817</v>
      </c>
      <c r="AB26" s="121">
        <f t="shared" si="2"/>
        <v>1.5604408197566706E-2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4752</v>
      </c>
      <c r="Z27" s="116">
        <v>5000</v>
      </c>
      <c r="AB27" s="121">
        <f t="shared" si="2"/>
        <v>9.549821418339477E-2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3747</v>
      </c>
      <c r="Z28" s="116">
        <v>3876</v>
      </c>
      <c r="AB28" s="121">
        <f t="shared" si="2"/>
        <v>7.403021563496763E-2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3942</v>
      </c>
      <c r="Z29" s="116">
        <v>3509</v>
      </c>
      <c r="AB29" s="121">
        <f t="shared" si="2"/>
        <v>6.7020646713906451E-2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6564</v>
      </c>
      <c r="Z30" s="116">
        <v>6621</v>
      </c>
      <c r="AB30" s="121">
        <f t="shared" si="2"/>
        <v>0.12645873522165135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8555</v>
      </c>
      <c r="Z31" s="116">
        <v>8895</v>
      </c>
      <c r="AB31" s="121">
        <f t="shared" si="2"/>
        <v>0.16989132303225929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1254</v>
      </c>
      <c r="Z32" s="116">
        <v>1253</v>
      </c>
      <c r="AB32" s="121">
        <f t="shared" si="2"/>
        <v>2.3931852474358729E-2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1751</v>
      </c>
      <c r="Z33" s="116">
        <v>1803</v>
      </c>
      <c r="AB33" s="121">
        <f t="shared" si="2"/>
        <v>3.4436656034532151E-2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52220</v>
      </c>
      <c r="Z34" s="124">
        <v>52357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31029</v>
      </c>
      <c r="AB37" s="136">
        <f>Z37/Z40*100</f>
        <v>82.684467183627788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6498</v>
      </c>
      <c r="AB38" s="136">
        <f>Z38/Z40*100</f>
        <v>17.315532816372212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37527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</v>
      </c>
      <c r="W44" s="116">
        <v>16</v>
      </c>
      <c r="X44" s="116">
        <v>10</v>
      </c>
      <c r="Y44" s="116">
        <v>15</v>
      </c>
      <c r="Z44" s="116">
        <v>18</v>
      </c>
    </row>
    <row r="45" spans="19:32" x14ac:dyDescent="0.25">
      <c r="S45" s="119" t="s">
        <v>38</v>
      </c>
      <c r="T45" s="119"/>
      <c r="U45" s="116"/>
      <c r="V45" s="116">
        <v>373</v>
      </c>
      <c r="W45" s="116">
        <v>357</v>
      </c>
      <c r="X45" s="116">
        <v>362</v>
      </c>
      <c r="Y45" s="116">
        <v>438</v>
      </c>
      <c r="Z45" s="116">
        <v>447</v>
      </c>
    </row>
    <row r="46" spans="19:32" x14ac:dyDescent="0.25">
      <c r="S46" s="119" t="s">
        <v>39</v>
      </c>
      <c r="T46" s="119"/>
      <c r="U46" s="116"/>
      <c r="V46" s="116">
        <v>1376</v>
      </c>
      <c r="W46" s="116">
        <v>1348</v>
      </c>
      <c r="X46" s="116">
        <v>1467</v>
      </c>
      <c r="Y46" s="116">
        <v>1500</v>
      </c>
      <c r="Z46" s="116">
        <v>1423</v>
      </c>
    </row>
    <row r="47" spans="19:32" x14ac:dyDescent="0.25">
      <c r="S47" s="119" t="s">
        <v>40</v>
      </c>
      <c r="T47" s="119"/>
      <c r="U47" s="116"/>
      <c r="V47" s="116">
        <v>2040</v>
      </c>
      <c r="W47" s="116">
        <v>2218</v>
      </c>
      <c r="X47" s="116">
        <v>2277</v>
      </c>
      <c r="Y47" s="116">
        <v>2389</v>
      </c>
      <c r="Z47" s="116">
        <v>2372</v>
      </c>
    </row>
    <row r="48" spans="19:32" x14ac:dyDescent="0.25">
      <c r="S48" s="119" t="s">
        <v>41</v>
      </c>
      <c r="T48" s="119"/>
      <c r="U48" s="116"/>
      <c r="V48" s="116">
        <v>2389</v>
      </c>
      <c r="W48" s="116">
        <v>2412</v>
      </c>
      <c r="X48" s="116">
        <v>2591</v>
      </c>
      <c r="Y48" s="116">
        <v>2597</v>
      </c>
      <c r="Z48" s="116">
        <v>2684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2413</v>
      </c>
      <c r="W49" s="116">
        <v>2331</v>
      </c>
      <c r="X49" s="116">
        <v>2247</v>
      </c>
      <c r="Y49" s="116">
        <v>2506</v>
      </c>
      <c r="Z49" s="116">
        <v>2463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Mitcham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2288</v>
      </c>
      <c r="W50" s="116">
        <v>2452</v>
      </c>
      <c r="X50" s="116">
        <v>2487</v>
      </c>
      <c r="Y50" s="116">
        <v>2512</v>
      </c>
      <c r="Z50" s="116">
        <v>2618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2539</v>
      </c>
      <c r="W51" s="116">
        <v>2536</v>
      </c>
      <c r="X51" s="116">
        <v>2603</v>
      </c>
      <c r="Y51" s="116">
        <v>2717</v>
      </c>
      <c r="Z51" s="116">
        <v>2596</v>
      </c>
    </row>
    <row r="52" spans="1:26" ht="15" customHeight="1" x14ac:dyDescent="0.25">
      <c r="S52" s="119" t="s">
        <v>45</v>
      </c>
      <c r="T52" s="119"/>
      <c r="U52" s="116"/>
      <c r="V52" s="116">
        <v>2501</v>
      </c>
      <c r="W52" s="116">
        <v>2550</v>
      </c>
      <c r="X52" s="116">
        <v>2661</v>
      </c>
      <c r="Y52" s="116">
        <v>2678</v>
      </c>
      <c r="Z52" s="116">
        <v>2760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2362</v>
      </c>
      <c r="W53" s="116">
        <v>2355</v>
      </c>
      <c r="X53" s="116">
        <v>2247</v>
      </c>
      <c r="Y53" s="116">
        <v>2339</v>
      </c>
      <c r="Z53" s="116">
        <v>2358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2178</v>
      </c>
      <c r="W54" s="116">
        <v>2276</v>
      </c>
      <c r="X54" s="116">
        <v>2231</v>
      </c>
      <c r="Y54" s="116">
        <v>2222</v>
      </c>
      <c r="Z54" s="116">
        <v>2201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1515</v>
      </c>
      <c r="W55" s="116">
        <v>1571</v>
      </c>
      <c r="X55" s="116">
        <v>1647</v>
      </c>
      <c r="Y55" s="116">
        <v>1656</v>
      </c>
      <c r="Z55" s="116">
        <v>1721</v>
      </c>
    </row>
    <row r="56" spans="1:26" ht="15" customHeight="1" x14ac:dyDescent="0.25">
      <c r="S56" s="119" t="s">
        <v>49</v>
      </c>
      <c r="T56" s="119"/>
      <c r="U56" s="116"/>
      <c r="V56" s="116">
        <v>983</v>
      </c>
      <c r="W56" s="116">
        <v>990</v>
      </c>
      <c r="X56" s="116">
        <v>935</v>
      </c>
      <c r="Y56" s="116">
        <v>888</v>
      </c>
      <c r="Z56" s="116">
        <v>948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424</v>
      </c>
      <c r="W57" s="116">
        <v>478</v>
      </c>
      <c r="X57" s="116">
        <v>465</v>
      </c>
      <c r="Y57" s="116">
        <v>491</v>
      </c>
      <c r="Z57" s="116">
        <v>448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156</v>
      </c>
      <c r="W58" s="116">
        <v>159</v>
      </c>
      <c r="X58" s="116">
        <v>189</v>
      </c>
      <c r="Y58" s="116">
        <v>198</v>
      </c>
      <c r="Z58" s="116">
        <v>197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88</v>
      </c>
      <c r="W59" s="116">
        <v>96</v>
      </c>
      <c r="X59" s="116">
        <v>87</v>
      </c>
      <c r="Y59" s="116">
        <v>81</v>
      </c>
      <c r="Z59" s="116">
        <v>85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75</v>
      </c>
      <c r="W60" s="116">
        <v>63</v>
      </c>
      <c r="X60" s="116">
        <v>66</v>
      </c>
      <c r="Y60" s="116">
        <v>66</v>
      </c>
      <c r="Z60" s="116">
        <v>70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23719</v>
      </c>
      <c r="W61" s="116">
        <v>24208</v>
      </c>
      <c r="X61" s="116">
        <v>24591</v>
      </c>
      <c r="Y61" s="116">
        <v>25287</v>
      </c>
      <c r="Z61" s="116">
        <v>25402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17</v>
      </c>
      <c r="W63" s="116">
        <v>21</v>
      </c>
      <c r="X63" s="116">
        <v>17</v>
      </c>
      <c r="Y63" s="116">
        <v>18</v>
      </c>
      <c r="Z63" s="116">
        <v>19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465</v>
      </c>
      <c r="W64" s="116">
        <v>451</v>
      </c>
      <c r="X64" s="116">
        <v>486</v>
      </c>
      <c r="Y64" s="116">
        <v>496</v>
      </c>
      <c r="Z64" s="116">
        <v>541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Mitcham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1567</v>
      </c>
      <c r="W65" s="116">
        <v>1717</v>
      </c>
      <c r="X65" s="116">
        <v>1743</v>
      </c>
      <c r="Y65" s="116">
        <v>1764</v>
      </c>
      <c r="Z65" s="116">
        <v>1689</v>
      </c>
    </row>
    <row r="66" spans="1:26" x14ac:dyDescent="0.25">
      <c r="S66" s="119" t="s">
        <v>40</v>
      </c>
      <c r="T66" s="119"/>
      <c r="U66" s="116"/>
      <c r="V66" s="116">
        <v>2228</v>
      </c>
      <c r="W66" s="116">
        <v>2381</v>
      </c>
      <c r="X66" s="116">
        <v>2505</v>
      </c>
      <c r="Y66" s="116">
        <v>2637</v>
      </c>
      <c r="Z66" s="116">
        <v>2698</v>
      </c>
    </row>
    <row r="67" spans="1:26" x14ac:dyDescent="0.25">
      <c r="S67" s="119" t="s">
        <v>41</v>
      </c>
      <c r="T67" s="119"/>
      <c r="U67" s="116"/>
      <c r="V67" s="116">
        <v>2430</v>
      </c>
      <c r="W67" s="116">
        <v>2496</v>
      </c>
      <c r="X67" s="116">
        <v>2640</v>
      </c>
      <c r="Y67" s="116">
        <v>2665</v>
      </c>
      <c r="Z67" s="116">
        <v>2655</v>
      </c>
    </row>
    <row r="68" spans="1:26" x14ac:dyDescent="0.25">
      <c r="S68" s="119" t="s">
        <v>42</v>
      </c>
      <c r="T68" s="119"/>
      <c r="U68" s="116"/>
      <c r="V68" s="116">
        <v>2365</v>
      </c>
      <c r="W68" s="116">
        <v>2408</v>
      </c>
      <c r="X68" s="116">
        <v>2547</v>
      </c>
      <c r="Y68" s="116">
        <v>2530</v>
      </c>
      <c r="Z68" s="116">
        <v>2550</v>
      </c>
    </row>
    <row r="69" spans="1:26" x14ac:dyDescent="0.25">
      <c r="S69" s="119" t="s">
        <v>43</v>
      </c>
      <c r="T69" s="119"/>
      <c r="U69" s="116"/>
      <c r="V69" s="116">
        <v>2457</v>
      </c>
      <c r="W69" s="116">
        <v>2523</v>
      </c>
      <c r="X69" s="116">
        <v>2599</v>
      </c>
      <c r="Y69" s="116">
        <v>2690</v>
      </c>
      <c r="Z69" s="116">
        <v>2741</v>
      </c>
    </row>
    <row r="70" spans="1:26" x14ac:dyDescent="0.25">
      <c r="S70" s="119" t="s">
        <v>44</v>
      </c>
      <c r="T70" s="119"/>
      <c r="U70" s="116"/>
      <c r="V70" s="116">
        <v>2648</v>
      </c>
      <c r="W70" s="116">
        <v>2603</v>
      </c>
      <c r="X70" s="116">
        <v>2708</v>
      </c>
      <c r="Y70" s="116">
        <v>2715</v>
      </c>
      <c r="Z70" s="116">
        <v>2752</v>
      </c>
    </row>
    <row r="71" spans="1:26" x14ac:dyDescent="0.25">
      <c r="S71" s="119" t="s">
        <v>45</v>
      </c>
      <c r="T71" s="119"/>
      <c r="U71" s="116"/>
      <c r="V71" s="116">
        <v>2806</v>
      </c>
      <c r="W71" s="116">
        <v>2864</v>
      </c>
      <c r="X71" s="116">
        <v>3008</v>
      </c>
      <c r="Y71" s="116">
        <v>3024</v>
      </c>
      <c r="Z71" s="116">
        <v>2985</v>
      </c>
    </row>
    <row r="72" spans="1:26" x14ac:dyDescent="0.25">
      <c r="S72" s="119" t="s">
        <v>46</v>
      </c>
      <c r="T72" s="119"/>
      <c r="U72" s="116"/>
      <c r="V72" s="116">
        <v>2637</v>
      </c>
      <c r="W72" s="116">
        <v>2723</v>
      </c>
      <c r="X72" s="116">
        <v>2682</v>
      </c>
      <c r="Y72" s="116">
        <v>2661</v>
      </c>
      <c r="Z72" s="116">
        <v>2691</v>
      </c>
    </row>
    <row r="73" spans="1:26" x14ac:dyDescent="0.25">
      <c r="S73" s="119" t="s">
        <v>47</v>
      </c>
      <c r="T73" s="119"/>
      <c r="U73" s="116"/>
      <c r="V73" s="116">
        <v>2312</v>
      </c>
      <c r="W73" s="116">
        <v>2340</v>
      </c>
      <c r="X73" s="116">
        <v>2450</v>
      </c>
      <c r="Y73" s="116">
        <v>2488</v>
      </c>
      <c r="Z73" s="116">
        <v>2382</v>
      </c>
    </row>
    <row r="74" spans="1:26" x14ac:dyDescent="0.25">
      <c r="S74" s="119" t="s">
        <v>48</v>
      </c>
      <c r="T74" s="119"/>
      <c r="U74" s="116"/>
      <c r="V74" s="116">
        <v>1554</v>
      </c>
      <c r="W74" s="116">
        <v>1580</v>
      </c>
      <c r="X74" s="116">
        <v>1581</v>
      </c>
      <c r="Y74" s="116">
        <v>1705</v>
      </c>
      <c r="Z74" s="116">
        <v>1758</v>
      </c>
    </row>
    <row r="75" spans="1:26" x14ac:dyDescent="0.25">
      <c r="S75" s="119" t="s">
        <v>49</v>
      </c>
      <c r="T75" s="119"/>
      <c r="U75" s="116"/>
      <c r="V75" s="116">
        <v>845</v>
      </c>
      <c r="W75" s="116">
        <v>850</v>
      </c>
      <c r="X75" s="116">
        <v>851</v>
      </c>
      <c r="Y75" s="116">
        <v>857</v>
      </c>
      <c r="Z75" s="116">
        <v>819</v>
      </c>
    </row>
    <row r="76" spans="1:26" x14ac:dyDescent="0.25">
      <c r="S76" s="119" t="s">
        <v>50</v>
      </c>
      <c r="T76" s="119"/>
      <c r="U76" s="116"/>
      <c r="V76" s="116">
        <v>274</v>
      </c>
      <c r="W76" s="116">
        <v>345</v>
      </c>
      <c r="X76" s="116">
        <v>347</v>
      </c>
      <c r="Y76" s="116">
        <v>361</v>
      </c>
      <c r="Z76" s="116">
        <v>391</v>
      </c>
    </row>
    <row r="77" spans="1:26" x14ac:dyDescent="0.25">
      <c r="S77" s="119" t="s">
        <v>51</v>
      </c>
      <c r="T77" s="119"/>
      <c r="U77" s="116"/>
      <c r="V77" s="116">
        <v>163</v>
      </c>
      <c r="W77" s="116">
        <v>151</v>
      </c>
      <c r="X77" s="116">
        <v>152</v>
      </c>
      <c r="Y77" s="116">
        <v>149</v>
      </c>
      <c r="Z77" s="116">
        <v>138</v>
      </c>
    </row>
    <row r="78" spans="1:26" x14ac:dyDescent="0.25">
      <c r="S78" s="119" t="s">
        <v>52</v>
      </c>
      <c r="T78" s="119"/>
      <c r="U78" s="116"/>
      <c r="V78" s="116">
        <v>86</v>
      </c>
      <c r="W78" s="116">
        <v>89</v>
      </c>
      <c r="X78" s="116">
        <v>82</v>
      </c>
      <c r="Y78" s="116">
        <v>82</v>
      </c>
      <c r="Z78" s="116">
        <v>75</v>
      </c>
    </row>
    <row r="79" spans="1:26" x14ac:dyDescent="0.25">
      <c r="S79" s="119" t="s">
        <v>53</v>
      </c>
      <c r="T79" s="119"/>
      <c r="U79" s="116"/>
      <c r="V79" s="116">
        <v>107</v>
      </c>
      <c r="W79" s="116">
        <v>95</v>
      </c>
      <c r="X79" s="116">
        <v>88</v>
      </c>
      <c r="Y79" s="116">
        <v>91</v>
      </c>
      <c r="Z79" s="116">
        <v>78</v>
      </c>
    </row>
    <row r="80" spans="1:26" x14ac:dyDescent="0.25">
      <c r="S80" s="122" t="s">
        <v>54</v>
      </c>
      <c r="T80" s="122"/>
      <c r="U80" s="116"/>
      <c r="V80" s="116">
        <v>24971</v>
      </c>
      <c r="W80" s="116">
        <v>25637</v>
      </c>
      <c r="X80" s="116">
        <v>26511</v>
      </c>
      <c r="Y80" s="116">
        <v>26933</v>
      </c>
      <c r="Z80" s="116">
        <v>26963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Mitcham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2529</v>
      </c>
      <c r="W83" s="116">
        <v>2546</v>
      </c>
      <c r="X83" s="116">
        <v>2611</v>
      </c>
      <c r="Y83" s="116">
        <v>2662</v>
      </c>
      <c r="Z83" s="116">
        <v>2780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4485</v>
      </c>
      <c r="W84" s="116">
        <v>4593</v>
      </c>
      <c r="X84" s="116">
        <v>4666</v>
      </c>
      <c r="Y84" s="116">
        <v>4736</v>
      </c>
      <c r="Z84" s="116">
        <v>4821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2040</v>
      </c>
      <c r="W85" s="116">
        <v>2049</v>
      </c>
      <c r="X85" s="116">
        <v>2121</v>
      </c>
      <c r="Y85" s="116">
        <v>2168</v>
      </c>
      <c r="Z85" s="116">
        <v>2142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52,361</v>
      </c>
      <c r="D86" s="98">
        <f t="shared" ref="D86:D91" si="4">AD4</f>
        <v>2.7193167237977711E-3</v>
      </c>
      <c r="E86" s="99">
        <f t="shared" ref="E86:E91" si="5">AD4</f>
        <v>2.7193167237977711E-3</v>
      </c>
      <c r="F86" s="98">
        <f t="shared" ref="F86:F91" si="6">AF4</f>
        <v>7.5395358389813039E-2</v>
      </c>
      <c r="G86" s="99">
        <f t="shared" ref="G86:G91" si="7">AF4</f>
        <v>7.5395358389813039E-2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1176</v>
      </c>
      <c r="W86" s="116">
        <v>1231</v>
      </c>
      <c r="X86" s="116">
        <v>1300</v>
      </c>
      <c r="Y86" s="116">
        <v>1331</v>
      </c>
      <c r="Z86" s="116">
        <v>1381</v>
      </c>
    </row>
    <row r="87" spans="1:30" ht="15" customHeight="1" x14ac:dyDescent="0.25">
      <c r="A87" s="100" t="s">
        <v>4</v>
      </c>
      <c r="B87" s="51"/>
      <c r="C87" s="101" t="str">
        <f t="shared" si="3"/>
        <v>25,398</v>
      </c>
      <c r="D87" s="98">
        <f t="shared" si="4"/>
        <v>4.3498892755458041E-3</v>
      </c>
      <c r="E87" s="99">
        <f t="shared" si="5"/>
        <v>4.3498892755458041E-3</v>
      </c>
      <c r="F87" s="98">
        <f t="shared" si="6"/>
        <v>7.0787132678443498E-2</v>
      </c>
      <c r="G87" s="99">
        <f t="shared" si="7"/>
        <v>7.0787132678443498E-2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1073</v>
      </c>
      <c r="W87" s="116">
        <v>1079</v>
      </c>
      <c r="X87" s="116">
        <v>1097</v>
      </c>
      <c r="Y87" s="116">
        <v>1103</v>
      </c>
      <c r="Z87" s="116">
        <v>1092</v>
      </c>
    </row>
    <row r="88" spans="1:30" ht="15" customHeight="1" x14ac:dyDescent="0.25">
      <c r="A88" s="100" t="s">
        <v>5</v>
      </c>
      <c r="B88" s="51"/>
      <c r="C88" s="101" t="str">
        <f t="shared" si="3"/>
        <v>26,963</v>
      </c>
      <c r="D88" s="98">
        <f t="shared" si="4"/>
        <v>1.2625793753946457E-3</v>
      </c>
      <c r="E88" s="99">
        <f t="shared" si="5"/>
        <v>1.2625793753946457E-3</v>
      </c>
      <c r="F88" s="98">
        <f t="shared" si="6"/>
        <v>7.9772536141924588E-2</v>
      </c>
      <c r="G88" s="99">
        <f t="shared" si="7"/>
        <v>7.9772536141924588E-2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985</v>
      </c>
      <c r="W88" s="116">
        <v>954</v>
      </c>
      <c r="X88" s="116">
        <v>1031</v>
      </c>
      <c r="Y88" s="116">
        <v>1044</v>
      </c>
      <c r="Z88" s="116">
        <v>1033</v>
      </c>
    </row>
    <row r="89" spans="1:30" ht="15" customHeight="1" x14ac:dyDescent="0.25">
      <c r="A89" s="51" t="s">
        <v>6</v>
      </c>
      <c r="B89" s="51"/>
      <c r="C89" s="101" t="str">
        <f t="shared" si="3"/>
        <v>37,525</v>
      </c>
      <c r="D89" s="98">
        <f t="shared" si="4"/>
        <v>1.0121402998734874E-2</v>
      </c>
      <c r="E89" s="99">
        <f t="shared" si="5"/>
        <v>1.0121402998734874E-2</v>
      </c>
      <c r="F89" s="98">
        <f t="shared" si="6"/>
        <v>4.4304678151003252E-2</v>
      </c>
      <c r="G89" s="99">
        <f t="shared" si="7"/>
        <v>4.4304678151003252E-2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543</v>
      </c>
      <c r="W89" s="116">
        <v>562</v>
      </c>
      <c r="X89" s="116">
        <v>578</v>
      </c>
      <c r="Y89" s="116">
        <v>577</v>
      </c>
      <c r="Z89" s="116">
        <v>569</v>
      </c>
    </row>
    <row r="90" spans="1:30" ht="15" customHeight="1" x14ac:dyDescent="0.25">
      <c r="A90" s="51" t="s">
        <v>100</v>
      </c>
      <c r="B90" s="51"/>
      <c r="C90" s="101" t="str">
        <f t="shared" si="3"/>
        <v>$46,915</v>
      </c>
      <c r="D90" s="98">
        <f t="shared" si="4"/>
        <v>9.6728790943916287E-3</v>
      </c>
      <c r="E90" s="99">
        <f t="shared" si="5"/>
        <v>9.6728790943916287E-3</v>
      </c>
      <c r="F90" s="98">
        <f t="shared" si="6"/>
        <v>8.7592090316897409E-2</v>
      </c>
      <c r="G90" s="99">
        <f t="shared" si="7"/>
        <v>8.7592090316897409E-2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1117</v>
      </c>
      <c r="W90" s="116">
        <v>1108</v>
      </c>
      <c r="X90" s="116">
        <v>1201</v>
      </c>
      <c r="Y90" s="116">
        <v>1242</v>
      </c>
      <c r="Z90" s="116">
        <v>1310</v>
      </c>
    </row>
    <row r="91" spans="1:30" ht="15" customHeight="1" x14ac:dyDescent="0.25">
      <c r="A91" s="51" t="s">
        <v>7</v>
      </c>
      <c r="B91" s="51"/>
      <c r="C91" s="101" t="str">
        <f t="shared" si="3"/>
        <v>$2,631.5 mil</v>
      </c>
      <c r="D91" s="98">
        <f t="shared" si="4"/>
        <v>4.4939745163118605E-2</v>
      </c>
      <c r="E91" s="99">
        <f t="shared" si="5"/>
        <v>4.4939745163118605E-2</v>
      </c>
      <c r="F91" s="98">
        <f t="shared" si="6"/>
        <v>0.16078772957645038</v>
      </c>
      <c r="G91" s="99">
        <f t="shared" si="7"/>
        <v>0.16078772957645038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17892</v>
      </c>
      <c r="W91" s="116">
        <v>17847</v>
      </c>
      <c r="X91" s="116">
        <v>18127</v>
      </c>
      <c r="Y91" s="116">
        <v>18419</v>
      </c>
      <c r="Z91" s="116">
        <v>18589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1471</v>
      </c>
      <c r="W93" s="116">
        <v>1546</v>
      </c>
      <c r="X93" s="116">
        <v>1611</v>
      </c>
      <c r="Y93" s="116">
        <v>1634</v>
      </c>
      <c r="Z93" s="116">
        <v>1715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5796</v>
      </c>
      <c r="W94" s="116">
        <v>5887</v>
      </c>
      <c r="X94" s="116">
        <v>6033</v>
      </c>
      <c r="Y94" s="116">
        <v>6108</v>
      </c>
      <c r="Z94" s="116">
        <v>6311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424</v>
      </c>
      <c r="W95" s="116">
        <v>438</v>
      </c>
      <c r="X95" s="116">
        <v>455</v>
      </c>
      <c r="Y95" s="116">
        <v>461</v>
      </c>
      <c r="Z95" s="116">
        <v>461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2013</v>
      </c>
      <c r="W96" s="116">
        <v>2159</v>
      </c>
      <c r="X96" s="116">
        <v>2295</v>
      </c>
      <c r="Y96" s="116">
        <v>2392</v>
      </c>
      <c r="Z96" s="116">
        <v>2468</v>
      </c>
    </row>
    <row r="97" spans="1:32" ht="15" customHeight="1" x14ac:dyDescent="0.25">
      <c r="S97" s="119" t="s">
        <v>191</v>
      </c>
      <c r="T97" s="119"/>
      <c r="U97" s="116"/>
      <c r="V97" s="116">
        <v>3102</v>
      </c>
      <c r="W97" s="116">
        <v>3206</v>
      </c>
      <c r="X97" s="116">
        <v>3208</v>
      </c>
      <c r="Y97" s="116">
        <v>3228</v>
      </c>
      <c r="Z97" s="116">
        <v>3143</v>
      </c>
    </row>
    <row r="98" spans="1:32" ht="15" customHeight="1" x14ac:dyDescent="0.25">
      <c r="S98" s="119" t="s">
        <v>192</v>
      </c>
      <c r="T98" s="119"/>
      <c r="U98" s="116"/>
      <c r="V98" s="116">
        <v>1397</v>
      </c>
      <c r="W98" s="116">
        <v>1429</v>
      </c>
      <c r="X98" s="116">
        <v>1502</v>
      </c>
      <c r="Y98" s="116">
        <v>1506</v>
      </c>
      <c r="Z98" s="116">
        <v>1461</v>
      </c>
    </row>
    <row r="99" spans="1:32" ht="15" customHeight="1" x14ac:dyDescent="0.25">
      <c r="S99" s="119" t="s">
        <v>193</v>
      </c>
      <c r="T99" s="119"/>
      <c r="U99" s="116"/>
      <c r="V99" s="116">
        <v>45</v>
      </c>
      <c r="W99" s="116">
        <v>56</v>
      </c>
      <c r="X99" s="116">
        <v>65</v>
      </c>
      <c r="Y99" s="116">
        <v>64</v>
      </c>
      <c r="Z99" s="116">
        <v>66</v>
      </c>
    </row>
    <row r="100" spans="1:32" ht="15" customHeight="1" x14ac:dyDescent="0.25">
      <c r="S100" s="119" t="s">
        <v>59</v>
      </c>
      <c r="T100" s="119"/>
      <c r="U100" s="116"/>
      <c r="V100" s="116">
        <v>430</v>
      </c>
      <c r="W100" s="116">
        <v>496</v>
      </c>
      <c r="X100" s="116">
        <v>504</v>
      </c>
      <c r="Y100" s="116">
        <v>542</v>
      </c>
      <c r="Z100" s="116">
        <v>585</v>
      </c>
    </row>
    <row r="101" spans="1:32" x14ac:dyDescent="0.25">
      <c r="A101" s="20"/>
      <c r="S101" s="122" t="s">
        <v>54</v>
      </c>
      <c r="T101" s="122"/>
      <c r="U101" s="116"/>
      <c r="V101" s="116">
        <v>18041</v>
      </c>
      <c r="W101" s="116">
        <v>18221</v>
      </c>
      <c r="X101" s="116">
        <v>18486</v>
      </c>
      <c r="Y101" s="116">
        <v>18734</v>
      </c>
      <c r="Z101" s="116">
        <v>18936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32355</v>
      </c>
      <c r="W104" s="116">
        <v>34184</v>
      </c>
      <c r="X104" s="116">
        <v>34928</v>
      </c>
      <c r="Y104" s="116">
        <v>36084</v>
      </c>
      <c r="Z104" s="116">
        <v>36773</v>
      </c>
      <c r="AB104" s="113" t="str">
        <f>TEXT(Z104,"###,###")</f>
        <v>36,773</v>
      </c>
      <c r="AD104" s="134">
        <f>Z104/($Z$4)*100</f>
        <v>70.229751150665578</v>
      </c>
      <c r="AF104" s="113"/>
    </row>
    <row r="105" spans="1:32" x14ac:dyDescent="0.25">
      <c r="S105" s="119" t="s">
        <v>18</v>
      </c>
      <c r="T105" s="119"/>
      <c r="U105" s="116"/>
      <c r="V105" s="116">
        <v>12058</v>
      </c>
      <c r="W105" s="116">
        <v>12208</v>
      </c>
      <c r="X105" s="116">
        <v>12420</v>
      </c>
      <c r="Y105" s="116">
        <v>12439</v>
      </c>
      <c r="Z105" s="116">
        <v>12133</v>
      </c>
      <c r="AB105" s="113" t="str">
        <f>TEXT(Z105,"###,###")</f>
        <v>12,133</v>
      </c>
      <c r="AD105" s="134">
        <f>Z105/($Z$4)*100</f>
        <v>23.171826359313229</v>
      </c>
      <c r="AF105" s="113"/>
    </row>
    <row r="106" spans="1:32" x14ac:dyDescent="0.25">
      <c r="S106" s="122" t="s">
        <v>54</v>
      </c>
      <c r="T106" s="122"/>
      <c r="U106" s="124"/>
      <c r="V106" s="124">
        <v>44413</v>
      </c>
      <c r="W106" s="124">
        <v>46392</v>
      </c>
      <c r="X106" s="124">
        <v>47348</v>
      </c>
      <c r="Y106" s="124">
        <v>48523</v>
      </c>
      <c r="Z106" s="124">
        <v>48906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6214</v>
      </c>
      <c r="W108" s="116">
        <v>6873</v>
      </c>
      <c r="X108" s="116">
        <v>7962</v>
      </c>
      <c r="Y108" s="116">
        <v>6966</v>
      </c>
      <c r="Z108" s="116">
        <v>7482</v>
      </c>
      <c r="AB108" s="113" t="str">
        <f>TEXT(Z108,"###,###")</f>
        <v>7,482</v>
      </c>
      <c r="AD108" s="134">
        <f>Z108/($Z$4)*100</f>
        <v>14.28926109127022</v>
      </c>
      <c r="AF108" s="113"/>
    </row>
    <row r="109" spans="1:32" x14ac:dyDescent="0.25">
      <c r="S109" s="119" t="s">
        <v>21</v>
      </c>
      <c r="T109" s="119"/>
      <c r="U109" s="116"/>
      <c r="V109" s="116">
        <v>6261</v>
      </c>
      <c r="W109" s="116">
        <v>6714</v>
      </c>
      <c r="X109" s="116">
        <v>6499</v>
      </c>
      <c r="Y109" s="116">
        <v>6645</v>
      </c>
      <c r="Z109" s="116">
        <v>6539</v>
      </c>
      <c r="AB109" s="113" t="str">
        <f>TEXT(Z109,"###,###")</f>
        <v>6,539</v>
      </c>
      <c r="AD109" s="134">
        <f>Z109/($Z$4)*100</f>
        <v>12.488302362445332</v>
      </c>
      <c r="AF109" s="113"/>
    </row>
    <row r="110" spans="1:32" x14ac:dyDescent="0.25">
      <c r="S110" s="119" t="s">
        <v>22</v>
      </c>
      <c r="T110" s="119"/>
      <c r="U110" s="116"/>
      <c r="V110" s="116">
        <v>10057</v>
      </c>
      <c r="W110" s="116">
        <v>10206</v>
      </c>
      <c r="X110" s="116">
        <v>10444</v>
      </c>
      <c r="Y110" s="116">
        <v>11171</v>
      </c>
      <c r="Z110" s="116">
        <v>10975</v>
      </c>
      <c r="AB110" s="113" t="str">
        <f>TEXT(Z110,"###,###")</f>
        <v>10,975</v>
      </c>
      <c r="AD110" s="134">
        <f>Z110/($Z$4)*100</f>
        <v>20.960256679589769</v>
      </c>
      <c r="AF110" s="113"/>
    </row>
    <row r="111" spans="1:32" x14ac:dyDescent="0.25">
      <c r="S111" s="119" t="s">
        <v>23</v>
      </c>
      <c r="T111" s="119"/>
      <c r="U111" s="116"/>
      <c r="V111" s="116">
        <v>21886</v>
      </c>
      <c r="W111" s="116">
        <v>22599</v>
      </c>
      <c r="X111" s="116">
        <v>22444</v>
      </c>
      <c r="Y111" s="116">
        <v>23742</v>
      </c>
      <c r="Z111" s="116">
        <v>23730</v>
      </c>
      <c r="AB111" s="113" t="str">
        <f>TEXT(Z111,"###,###")</f>
        <v>23,730</v>
      </c>
      <c r="AD111" s="134">
        <f>Z111/($Z$4)*100</f>
        <v>45.319990068944442</v>
      </c>
      <c r="AF111" s="113"/>
    </row>
    <row r="112" spans="1:32" x14ac:dyDescent="0.25">
      <c r="S112" s="122" t="s">
        <v>54</v>
      </c>
      <c r="T112" s="122"/>
      <c r="U112" s="116"/>
      <c r="V112" s="116">
        <v>48690</v>
      </c>
      <c r="W112" s="116">
        <v>49845</v>
      </c>
      <c r="X112" s="116">
        <v>51102</v>
      </c>
      <c r="Y112" s="116">
        <v>52223</v>
      </c>
      <c r="Z112" s="116">
        <v>52356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44.85</v>
      </c>
      <c r="W118" s="135">
        <v>42.87</v>
      </c>
      <c r="X118" s="135">
        <v>42.73</v>
      </c>
      <c r="Y118" s="135">
        <v>42.58</v>
      </c>
      <c r="Z118" s="135">
        <v>42.65</v>
      </c>
      <c r="AB118" s="113" t="str">
        <f>TEXT(Z118,"##.0")</f>
        <v>42.7</v>
      </c>
    </row>
    <row r="120" spans="19:32" x14ac:dyDescent="0.25">
      <c r="S120" s="105" t="s">
        <v>102</v>
      </c>
      <c r="T120" s="116"/>
      <c r="U120" s="116"/>
      <c r="V120" s="116">
        <v>30570</v>
      </c>
      <c r="W120" s="116">
        <v>30637</v>
      </c>
      <c r="X120" s="116">
        <v>31073</v>
      </c>
      <c r="Y120" s="116">
        <v>31481</v>
      </c>
      <c r="Z120" s="116">
        <v>31755</v>
      </c>
      <c r="AB120" s="113" t="str">
        <f>TEXT(Z120,"###,###")</f>
        <v>31,755</v>
      </c>
    </row>
    <row r="121" spans="19:32" x14ac:dyDescent="0.25">
      <c r="S121" s="105" t="s">
        <v>103</v>
      </c>
      <c r="T121" s="116"/>
      <c r="U121" s="116"/>
      <c r="V121" s="116">
        <v>2774</v>
      </c>
      <c r="W121" s="116">
        <v>2735</v>
      </c>
      <c r="X121" s="116">
        <v>2759</v>
      </c>
      <c r="Y121" s="116">
        <v>2784</v>
      </c>
      <c r="Z121" s="116">
        <v>2809</v>
      </c>
      <c r="AB121" s="113" t="str">
        <f>TEXT(Z121,"###,###")</f>
        <v>2,809</v>
      </c>
    </row>
    <row r="122" spans="19:32" x14ac:dyDescent="0.25">
      <c r="S122" s="105" t="s">
        <v>104</v>
      </c>
      <c r="T122" s="116"/>
      <c r="U122" s="116"/>
      <c r="V122" s="116">
        <v>2590</v>
      </c>
      <c r="W122" s="116">
        <v>2696</v>
      </c>
      <c r="X122" s="116">
        <v>2779</v>
      </c>
      <c r="Y122" s="116">
        <v>2884</v>
      </c>
      <c r="Z122" s="116">
        <v>2965</v>
      </c>
      <c r="AB122" s="113" t="str">
        <f>TEXT(Z122,"###,###")</f>
        <v>2,965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33160</v>
      </c>
      <c r="W124" s="116">
        <v>33333</v>
      </c>
      <c r="X124" s="116">
        <v>33852</v>
      </c>
      <c r="Y124" s="116">
        <v>34365</v>
      </c>
      <c r="Z124" s="116">
        <v>34720</v>
      </c>
      <c r="AB124" s="113" t="str">
        <f>TEXT(Z124,"###,###")</f>
        <v>34,720</v>
      </c>
      <c r="AD124" s="131">
        <f>Z124/$Z$7*100</f>
        <v>92.524983344437032</v>
      </c>
    </row>
    <row r="125" spans="19:32" x14ac:dyDescent="0.25">
      <c r="S125" s="105" t="s">
        <v>106</v>
      </c>
      <c r="T125" s="116"/>
      <c r="U125" s="116"/>
      <c r="V125" s="116">
        <v>5364</v>
      </c>
      <c r="W125" s="116">
        <v>5431</v>
      </c>
      <c r="X125" s="116">
        <v>5538</v>
      </c>
      <c r="Y125" s="116">
        <v>5668</v>
      </c>
      <c r="Z125" s="116">
        <v>5774</v>
      </c>
      <c r="AB125" s="113" t="str">
        <f>TEXT(Z125,"###,###")</f>
        <v>5,774</v>
      </c>
      <c r="AD125" s="131">
        <f>Z125/$Z$7*100</f>
        <v>15.387075283144569</v>
      </c>
    </row>
    <row r="127" spans="19:32" x14ac:dyDescent="0.25">
      <c r="S127" s="105" t="s">
        <v>107</v>
      </c>
      <c r="T127" s="116"/>
      <c r="U127" s="116"/>
      <c r="V127" s="116">
        <v>17892</v>
      </c>
      <c r="W127" s="116">
        <v>17847</v>
      </c>
      <c r="X127" s="116">
        <v>18127</v>
      </c>
      <c r="Y127" s="116">
        <v>18417</v>
      </c>
      <c r="Z127" s="116">
        <v>18591</v>
      </c>
      <c r="AB127" s="113" t="str">
        <f>TEXT(Z127,"###,###")</f>
        <v>18,591</v>
      </c>
      <c r="AD127" s="131">
        <f>Z127/$Z$7*100</f>
        <v>49.542971352431714</v>
      </c>
    </row>
    <row r="128" spans="19:32" x14ac:dyDescent="0.25">
      <c r="S128" s="105" t="s">
        <v>108</v>
      </c>
      <c r="T128" s="116"/>
      <c r="U128" s="116"/>
      <c r="V128" s="116">
        <v>18041</v>
      </c>
      <c r="W128" s="116">
        <v>18221</v>
      </c>
      <c r="X128" s="116">
        <v>18486</v>
      </c>
      <c r="Y128" s="116">
        <v>18728</v>
      </c>
      <c r="Z128" s="116">
        <v>18940</v>
      </c>
      <c r="AB128" s="113" t="str">
        <f>TEXT(Z128,"###,###")</f>
        <v>18,940</v>
      </c>
      <c r="AD128" s="131">
        <f>Z128/$Z$7*100</f>
        <v>50.473017988007996</v>
      </c>
    </row>
    <row r="130" spans="19:20" x14ac:dyDescent="0.25">
      <c r="S130" s="105" t="s">
        <v>267</v>
      </c>
      <c r="T130" s="131">
        <v>84.623584277148566</v>
      </c>
    </row>
    <row r="131" spans="19:20" x14ac:dyDescent="0.25">
      <c r="S131" s="105" t="s">
        <v>268</v>
      </c>
      <c r="T131" s="131">
        <v>7.4856762158560963</v>
      </c>
    </row>
    <row r="132" spans="19:20" x14ac:dyDescent="0.25">
      <c r="S132" s="105" t="s">
        <v>269</v>
      </c>
      <c r="T132" s="131">
        <v>7.901399067288474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9FC32D-B664-4147-A0E3-24A4CE8E5F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88BF4C-B377-4A7A-B355-509593C004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9E2145-BEAF-4F37-8FC4-06282944B5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0C0BAB-9F65-480E-9B3B-A31D05F70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B009-BA98-4C84-8F71-B5F40BE2053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146</v>
      </c>
      <c r="T1" s="103"/>
      <c r="U1" s="103"/>
      <c r="V1" s="103"/>
      <c r="W1" s="103"/>
      <c r="X1" s="103"/>
      <c r="Y1" s="104" t="s">
        <v>230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146</v>
      </c>
      <c r="Y3" s="109" t="s">
        <v>230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10.35 Mount Barker,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23552</v>
      </c>
      <c r="W4" s="112">
        <v>25022</v>
      </c>
      <c r="X4" s="112">
        <v>27122</v>
      </c>
      <c r="Y4" s="112">
        <v>27719</v>
      </c>
      <c r="Z4" s="112">
        <v>29178</v>
      </c>
      <c r="AB4" s="113" t="str">
        <f>TEXT(Z4,"###,###")</f>
        <v>29,178</v>
      </c>
      <c r="AD4" s="114">
        <f>Z4/Y4-1</f>
        <v>5.2635376456582117E-2</v>
      </c>
      <c r="AF4" s="114">
        <f>Z4/V4-1</f>
        <v>0.23887567934782616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11766</v>
      </c>
      <c r="W5" s="112">
        <v>12458</v>
      </c>
      <c r="X5" s="112">
        <v>13514</v>
      </c>
      <c r="Y5" s="112">
        <v>13712</v>
      </c>
      <c r="Z5" s="112">
        <v>14343</v>
      </c>
      <c r="AB5" s="113" t="str">
        <f>TEXT(Z5,"###,###")</f>
        <v>14,343</v>
      </c>
      <c r="AD5" s="114">
        <f t="shared" ref="AD5:AD9" si="0">Z5/Y5-1</f>
        <v>4.601808634772464E-2</v>
      </c>
      <c r="AF5" s="114">
        <f t="shared" ref="AF5:AF9" si="1">Z5/V5-1</f>
        <v>0.21902090770015303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11786</v>
      </c>
      <c r="W6" s="112">
        <v>12564</v>
      </c>
      <c r="X6" s="112">
        <v>13608</v>
      </c>
      <c r="Y6" s="112">
        <v>14006</v>
      </c>
      <c r="Z6" s="112">
        <v>14837</v>
      </c>
      <c r="AB6" s="113" t="str">
        <f>TEXT(Z6,"###,###")</f>
        <v>14,837</v>
      </c>
      <c r="AD6" s="114">
        <f t="shared" si="0"/>
        <v>5.9331714979294681E-2</v>
      </c>
      <c r="AF6" s="114">
        <f t="shared" si="1"/>
        <v>0.25886645172238243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17285</v>
      </c>
      <c r="W7" s="112">
        <v>18252</v>
      </c>
      <c r="X7" s="112">
        <v>19760</v>
      </c>
      <c r="Y7" s="112">
        <v>19858</v>
      </c>
      <c r="Z7" s="112">
        <v>21166</v>
      </c>
      <c r="AB7" s="113" t="str">
        <f>TEXT(Z7,"###,###")</f>
        <v>21,166</v>
      </c>
      <c r="AD7" s="114">
        <f t="shared" si="0"/>
        <v>6.5867660388760241E-2</v>
      </c>
      <c r="AF7" s="114">
        <f t="shared" si="1"/>
        <v>0.22452993925368814</v>
      </c>
    </row>
    <row r="8" spans="1:32" ht="17.25" customHeight="1" x14ac:dyDescent="0.25">
      <c r="A8" s="66" t="s">
        <v>13</v>
      </c>
      <c r="B8" s="67"/>
      <c r="C8" s="31"/>
      <c r="D8" s="68" t="str">
        <f>AB4</f>
        <v>29,178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21,166</v>
      </c>
      <c r="P8" s="69"/>
      <c r="S8" s="111" t="s">
        <v>86</v>
      </c>
      <c r="T8" s="112"/>
      <c r="U8" s="112"/>
      <c r="V8" s="112">
        <v>42083</v>
      </c>
      <c r="W8" s="112">
        <v>42748</v>
      </c>
      <c r="X8" s="112">
        <v>44061.31</v>
      </c>
      <c r="Y8" s="112">
        <v>45369.5</v>
      </c>
      <c r="Z8" s="112">
        <v>46044.85</v>
      </c>
      <c r="AB8" s="113" t="str">
        <f>TEXT(Z8,"$###,###")</f>
        <v>$46,045</v>
      </c>
      <c r="AD8" s="114">
        <f t="shared" si="0"/>
        <v>1.4885550865669561E-2</v>
      </c>
      <c r="AF8" s="114">
        <f t="shared" si="1"/>
        <v>9.4143715989829513E-2</v>
      </c>
    </row>
    <row r="9" spans="1:32" x14ac:dyDescent="0.25">
      <c r="A9" s="32" t="s">
        <v>15</v>
      </c>
      <c r="B9" s="73"/>
      <c r="C9" s="74"/>
      <c r="D9" s="75">
        <f>AD104</f>
        <v>73.342929604496547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50.349617310781447</v>
      </c>
      <c r="P9" s="76" t="s">
        <v>87</v>
      </c>
      <c r="S9" s="111" t="s">
        <v>7</v>
      </c>
      <c r="T9" s="112"/>
      <c r="U9" s="112"/>
      <c r="V9" s="112">
        <v>901942799</v>
      </c>
      <c r="W9" s="112">
        <v>963924777</v>
      </c>
      <c r="X9" s="112">
        <v>1080504612</v>
      </c>
      <c r="Y9" s="112">
        <v>1133778685</v>
      </c>
      <c r="Z9" s="112">
        <v>1235140663</v>
      </c>
      <c r="AB9" s="113" t="str">
        <f>TEXT(Z9/1000000,"$#,###.0")&amp;" mil"</f>
        <v>$1,235.1 mil</v>
      </c>
      <c r="AD9" s="114">
        <f t="shared" si="0"/>
        <v>8.9401908274541197E-2</v>
      </c>
      <c r="AF9" s="114">
        <f t="shared" si="1"/>
        <v>0.36942238950122164</v>
      </c>
    </row>
    <row r="10" spans="1:32" x14ac:dyDescent="0.25">
      <c r="A10" s="32" t="s">
        <v>18</v>
      </c>
      <c r="B10" s="73"/>
      <c r="C10" s="74"/>
      <c r="D10" s="75">
        <f>AD105</f>
        <v>17.883336760573034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49.65038268921856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81.871869980156859</v>
      </c>
      <c r="P11" s="76" t="s">
        <v>87</v>
      </c>
      <c r="S11" s="111" t="s">
        <v>30</v>
      </c>
      <c r="T11" s="116"/>
      <c r="U11" s="116"/>
      <c r="V11" s="116">
        <v>20467</v>
      </c>
      <c r="W11" s="116">
        <v>21815</v>
      </c>
      <c r="X11" s="116">
        <v>23570</v>
      </c>
      <c r="Y11" s="116">
        <v>24168</v>
      </c>
      <c r="Z11" s="116">
        <v>25345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9.5294339979211937</v>
      </c>
      <c r="P12" s="76" t="s">
        <v>87</v>
      </c>
      <c r="S12" s="111" t="s">
        <v>31</v>
      </c>
      <c r="T12" s="116"/>
      <c r="U12" s="116"/>
      <c r="V12" s="116">
        <v>3082</v>
      </c>
      <c r="W12" s="116">
        <v>3207</v>
      </c>
      <c r="X12" s="116">
        <v>3554</v>
      </c>
      <c r="Y12" s="116">
        <v>3550</v>
      </c>
      <c r="Z12" s="116">
        <v>3834</v>
      </c>
    </row>
    <row r="13" spans="1:32" ht="15" customHeight="1" x14ac:dyDescent="0.25">
      <c r="A13" s="32" t="s">
        <v>20</v>
      </c>
      <c r="B13" s="74"/>
      <c r="C13" s="74"/>
      <c r="D13" s="75">
        <f>AD108</f>
        <v>14.994173692508053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8.5703486723991311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14.96332853519775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41.8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23.524573308657207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15.204346798960547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769</v>
      </c>
      <c r="Z15" s="116">
        <v>854</v>
      </c>
      <c r="AB15" s="121">
        <f t="shared" ref="AB15:AB34" si="2">IF(Z15="np",0,Z15/$Z$34)</f>
        <v>2.9269630188161908E-2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37.370621701281785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84.795653201039457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344</v>
      </c>
      <c r="Z16" s="116">
        <v>370</v>
      </c>
      <c r="AB16" s="121">
        <f t="shared" si="2"/>
        <v>1.2681221510093568E-2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1684</v>
      </c>
      <c r="Z17" s="116">
        <v>1704</v>
      </c>
      <c r="AB17" s="121">
        <f t="shared" si="2"/>
        <v>5.8402166089728209E-2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238</v>
      </c>
      <c r="Z18" s="116">
        <v>174</v>
      </c>
      <c r="AB18" s="121">
        <f t="shared" si="2"/>
        <v>5.9636014669088664E-3</v>
      </c>
    </row>
    <row r="19" spans="1:28" x14ac:dyDescent="0.25">
      <c r="A19" s="65" t="str">
        <f>$S$1&amp;" ("&amp;$V$2&amp;" to "&amp;$Z$2&amp;")"</f>
        <v>Mount Barker (2015-16 to 2019-20)</v>
      </c>
      <c r="B19" s="65"/>
      <c r="C19" s="65"/>
      <c r="D19" s="65"/>
      <c r="E19" s="65"/>
      <c r="F19" s="65"/>
      <c r="G19" s="65" t="str">
        <f>$S$1&amp;" ("&amp;$V$2&amp;" to "&amp;$Z$2&amp;")"</f>
        <v>Mount Barker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1912</v>
      </c>
      <c r="Z19" s="116">
        <v>2108</v>
      </c>
      <c r="AB19" s="121">
        <f t="shared" si="2"/>
        <v>7.2248689035884425E-2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878</v>
      </c>
      <c r="Z20" s="116">
        <v>938</v>
      </c>
      <c r="AB20" s="121">
        <f t="shared" si="2"/>
        <v>3.2148610206669634E-2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2590</v>
      </c>
      <c r="Z21" s="116">
        <v>2727</v>
      </c>
      <c r="AB21" s="121">
        <f t="shared" si="2"/>
        <v>9.3464029886554473E-2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1758</v>
      </c>
      <c r="Z22" s="116">
        <v>1783</v>
      </c>
      <c r="AB22" s="121">
        <f t="shared" si="2"/>
        <v>6.1109778249991434E-2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787</v>
      </c>
      <c r="Z23" s="116">
        <v>778</v>
      </c>
      <c r="AB23" s="121">
        <f t="shared" si="2"/>
        <v>2.6664838742845393E-2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368</v>
      </c>
      <c r="Z24" s="116">
        <v>337</v>
      </c>
      <c r="AB24" s="121">
        <f t="shared" si="2"/>
        <v>1.1550193645679815E-2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989</v>
      </c>
      <c r="Z25" s="116">
        <v>1012</v>
      </c>
      <c r="AB25" s="121">
        <f t="shared" si="2"/>
        <v>3.4684854508688349E-2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510</v>
      </c>
      <c r="Z26" s="116">
        <v>489</v>
      </c>
      <c r="AB26" s="121">
        <f t="shared" si="2"/>
        <v>1.6759776536312849E-2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1835</v>
      </c>
      <c r="Z27" s="116">
        <v>1958</v>
      </c>
      <c r="AB27" s="121">
        <f t="shared" si="2"/>
        <v>6.7107653288549202E-2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2237</v>
      </c>
      <c r="Z28" s="116">
        <v>2468</v>
      </c>
      <c r="AB28" s="121">
        <f t="shared" si="2"/>
        <v>8.4587174829488979E-2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1996</v>
      </c>
      <c r="Z29" s="116">
        <v>1889</v>
      </c>
      <c r="AB29" s="121">
        <f t="shared" si="2"/>
        <v>6.4742776844774988E-2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2486</v>
      </c>
      <c r="Z30" s="116">
        <v>2734</v>
      </c>
      <c r="AB30" s="121">
        <f t="shared" si="2"/>
        <v>9.3703944888096788E-2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3385</v>
      </c>
      <c r="Z31" s="116">
        <v>3835</v>
      </c>
      <c r="AB31" s="121">
        <f t="shared" si="2"/>
        <v>0.13143914727353737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517</v>
      </c>
      <c r="Z32" s="116">
        <v>517</v>
      </c>
      <c r="AB32" s="121">
        <f t="shared" si="2"/>
        <v>1.7719436542482092E-2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1038</v>
      </c>
      <c r="Z33" s="116">
        <v>1146</v>
      </c>
      <c r="AB33" s="121">
        <f t="shared" si="2"/>
        <v>3.9277513109641157E-2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27719</v>
      </c>
      <c r="Z34" s="124">
        <v>29177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17947</v>
      </c>
      <c r="AB37" s="136">
        <f>Z37/Z40*100</f>
        <v>84.795653201039457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3218</v>
      </c>
      <c r="AB38" s="136">
        <f>Z38/Z40*100</f>
        <v>15.204346798960547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21165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11</v>
      </c>
      <c r="X44" s="116">
        <v>14</v>
      </c>
      <c r="Y44" s="116">
        <v>13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212</v>
      </c>
      <c r="W45" s="116">
        <v>202</v>
      </c>
      <c r="X45" s="116">
        <v>267</v>
      </c>
      <c r="Y45" s="116">
        <v>272</v>
      </c>
      <c r="Z45" s="116">
        <v>299</v>
      </c>
    </row>
    <row r="46" spans="19:32" x14ac:dyDescent="0.25">
      <c r="S46" s="119" t="s">
        <v>39</v>
      </c>
      <c r="T46" s="119"/>
      <c r="U46" s="116"/>
      <c r="V46" s="116">
        <v>760</v>
      </c>
      <c r="W46" s="116">
        <v>872</v>
      </c>
      <c r="X46" s="116">
        <v>883</v>
      </c>
      <c r="Y46" s="116">
        <v>868</v>
      </c>
      <c r="Z46" s="116">
        <v>848</v>
      </c>
    </row>
    <row r="47" spans="19:32" x14ac:dyDescent="0.25">
      <c r="S47" s="119" t="s">
        <v>40</v>
      </c>
      <c r="T47" s="119"/>
      <c r="U47" s="116"/>
      <c r="V47" s="116">
        <v>1034</v>
      </c>
      <c r="W47" s="116">
        <v>1076</v>
      </c>
      <c r="X47" s="116">
        <v>1255</v>
      </c>
      <c r="Y47" s="116">
        <v>1269</v>
      </c>
      <c r="Z47" s="116">
        <v>1310</v>
      </c>
    </row>
    <row r="48" spans="19:32" x14ac:dyDescent="0.25">
      <c r="S48" s="119" t="s">
        <v>41</v>
      </c>
      <c r="T48" s="119"/>
      <c r="U48" s="116"/>
      <c r="V48" s="116">
        <v>1229</v>
      </c>
      <c r="W48" s="116">
        <v>1338</v>
      </c>
      <c r="X48" s="116">
        <v>1469</v>
      </c>
      <c r="Y48" s="116">
        <v>1485</v>
      </c>
      <c r="Z48" s="116">
        <v>1573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1230</v>
      </c>
      <c r="W49" s="116">
        <v>1221</v>
      </c>
      <c r="X49" s="116">
        <v>1345</v>
      </c>
      <c r="Y49" s="116">
        <v>1400</v>
      </c>
      <c r="Z49" s="116">
        <v>1476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Mount Barker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1116</v>
      </c>
      <c r="W50" s="116">
        <v>1240</v>
      </c>
      <c r="X50" s="116">
        <v>1300</v>
      </c>
      <c r="Y50" s="116">
        <v>1426</v>
      </c>
      <c r="Z50" s="116">
        <v>1480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1288</v>
      </c>
      <c r="W51" s="116">
        <v>1211</v>
      </c>
      <c r="X51" s="116">
        <v>1232</v>
      </c>
      <c r="Y51" s="116">
        <v>1270</v>
      </c>
      <c r="Z51" s="116">
        <v>1292</v>
      </c>
    </row>
    <row r="52" spans="1:26" ht="15" customHeight="1" x14ac:dyDescent="0.25">
      <c r="S52" s="119" t="s">
        <v>45</v>
      </c>
      <c r="T52" s="119"/>
      <c r="U52" s="116"/>
      <c r="V52" s="116">
        <v>1299</v>
      </c>
      <c r="W52" s="116">
        <v>1396</v>
      </c>
      <c r="X52" s="116">
        <v>1519</v>
      </c>
      <c r="Y52" s="116">
        <v>1473</v>
      </c>
      <c r="Z52" s="116">
        <v>1495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1119</v>
      </c>
      <c r="W53" s="116">
        <v>1214</v>
      </c>
      <c r="X53" s="116">
        <v>1310</v>
      </c>
      <c r="Y53" s="116">
        <v>1264</v>
      </c>
      <c r="Z53" s="116">
        <v>1396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1004</v>
      </c>
      <c r="W54" s="116">
        <v>1057</v>
      </c>
      <c r="X54" s="116">
        <v>1135</v>
      </c>
      <c r="Y54" s="116">
        <v>1191</v>
      </c>
      <c r="Z54" s="116">
        <v>1293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792</v>
      </c>
      <c r="W55" s="116">
        <v>862</v>
      </c>
      <c r="X55" s="116">
        <v>926</v>
      </c>
      <c r="Y55" s="116">
        <v>930</v>
      </c>
      <c r="Z55" s="116">
        <v>921</v>
      </c>
    </row>
    <row r="56" spans="1:26" ht="15" customHeight="1" x14ac:dyDescent="0.25">
      <c r="S56" s="119" t="s">
        <v>49</v>
      </c>
      <c r="T56" s="119"/>
      <c r="U56" s="116"/>
      <c r="V56" s="116">
        <v>402</v>
      </c>
      <c r="W56" s="116">
        <v>451</v>
      </c>
      <c r="X56" s="116">
        <v>495</v>
      </c>
      <c r="Y56" s="116">
        <v>502</v>
      </c>
      <c r="Z56" s="116">
        <v>562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174</v>
      </c>
      <c r="W57" s="116">
        <v>192</v>
      </c>
      <c r="X57" s="116">
        <v>209</v>
      </c>
      <c r="Y57" s="116">
        <v>208</v>
      </c>
      <c r="Z57" s="116">
        <v>236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55</v>
      </c>
      <c r="W58" s="116">
        <v>61</v>
      </c>
      <c r="X58" s="116">
        <v>77</v>
      </c>
      <c r="Y58" s="116">
        <v>90</v>
      </c>
      <c r="Z58" s="116">
        <v>90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30</v>
      </c>
      <c r="W59" s="116">
        <v>40</v>
      </c>
      <c r="X59" s="116">
        <v>35</v>
      </c>
      <c r="Y59" s="116">
        <v>28</v>
      </c>
      <c r="Z59" s="116">
        <v>44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16</v>
      </c>
      <c r="W60" s="116">
        <v>14</v>
      </c>
      <c r="X60" s="116">
        <v>21</v>
      </c>
      <c r="Y60" s="116">
        <v>22</v>
      </c>
      <c r="Z60" s="116">
        <v>19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11766</v>
      </c>
      <c r="W61" s="116">
        <v>12458</v>
      </c>
      <c r="X61" s="116">
        <v>13514</v>
      </c>
      <c r="Y61" s="116">
        <v>13715</v>
      </c>
      <c r="Z61" s="116">
        <v>14342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14</v>
      </c>
      <c r="W63" s="116">
        <v>14</v>
      </c>
      <c r="X63" s="116">
        <v>17</v>
      </c>
      <c r="Y63" s="116">
        <v>21</v>
      </c>
      <c r="Z63" s="116">
        <v>18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265</v>
      </c>
      <c r="W64" s="116">
        <v>267</v>
      </c>
      <c r="X64" s="116">
        <v>359</v>
      </c>
      <c r="Y64" s="116">
        <v>330</v>
      </c>
      <c r="Z64" s="116">
        <v>371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Mount Barker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853</v>
      </c>
      <c r="W65" s="116">
        <v>909</v>
      </c>
      <c r="X65" s="116">
        <v>847</v>
      </c>
      <c r="Y65" s="116">
        <v>890</v>
      </c>
      <c r="Z65" s="116">
        <v>916</v>
      </c>
    </row>
    <row r="66" spans="1:26" x14ac:dyDescent="0.25">
      <c r="S66" s="119" t="s">
        <v>40</v>
      </c>
      <c r="T66" s="119"/>
      <c r="U66" s="116"/>
      <c r="V66" s="116">
        <v>1078</v>
      </c>
      <c r="W66" s="116">
        <v>1240</v>
      </c>
      <c r="X66" s="116">
        <v>1368</v>
      </c>
      <c r="Y66" s="116">
        <v>1390</v>
      </c>
      <c r="Z66" s="116">
        <v>1370</v>
      </c>
    </row>
    <row r="67" spans="1:26" x14ac:dyDescent="0.25">
      <c r="S67" s="119" t="s">
        <v>41</v>
      </c>
      <c r="T67" s="119"/>
      <c r="U67" s="116"/>
      <c r="V67" s="116">
        <v>1163</v>
      </c>
      <c r="W67" s="116">
        <v>1221</v>
      </c>
      <c r="X67" s="116">
        <v>1396</v>
      </c>
      <c r="Y67" s="116">
        <v>1446</v>
      </c>
      <c r="Z67" s="116">
        <v>1609</v>
      </c>
    </row>
    <row r="68" spans="1:26" x14ac:dyDescent="0.25">
      <c r="S68" s="119" t="s">
        <v>42</v>
      </c>
      <c r="T68" s="119"/>
      <c r="U68" s="116"/>
      <c r="V68" s="116">
        <v>1148</v>
      </c>
      <c r="W68" s="116">
        <v>1208</v>
      </c>
      <c r="X68" s="116">
        <v>1254</v>
      </c>
      <c r="Y68" s="116">
        <v>1374</v>
      </c>
      <c r="Z68" s="116">
        <v>1495</v>
      </c>
    </row>
    <row r="69" spans="1:26" x14ac:dyDescent="0.25">
      <c r="S69" s="119" t="s">
        <v>43</v>
      </c>
      <c r="T69" s="119"/>
      <c r="U69" s="116"/>
      <c r="V69" s="116">
        <v>1110</v>
      </c>
      <c r="W69" s="116">
        <v>1165</v>
      </c>
      <c r="X69" s="116">
        <v>1299</v>
      </c>
      <c r="Y69" s="116">
        <v>1336</v>
      </c>
      <c r="Z69" s="116">
        <v>1483</v>
      </c>
    </row>
    <row r="70" spans="1:26" x14ac:dyDescent="0.25">
      <c r="S70" s="119" t="s">
        <v>44</v>
      </c>
      <c r="T70" s="119"/>
      <c r="U70" s="116"/>
      <c r="V70" s="116">
        <v>1401</v>
      </c>
      <c r="W70" s="116">
        <v>1380</v>
      </c>
      <c r="X70" s="116">
        <v>1426</v>
      </c>
      <c r="Y70" s="116">
        <v>1404</v>
      </c>
      <c r="Z70" s="116">
        <v>1443</v>
      </c>
    </row>
    <row r="71" spans="1:26" x14ac:dyDescent="0.25">
      <c r="S71" s="119" t="s">
        <v>45</v>
      </c>
      <c r="T71" s="119"/>
      <c r="U71" s="116"/>
      <c r="V71" s="116">
        <v>1378</v>
      </c>
      <c r="W71" s="116">
        <v>1512</v>
      </c>
      <c r="X71" s="116">
        <v>1618</v>
      </c>
      <c r="Y71" s="116">
        <v>1663</v>
      </c>
      <c r="Z71" s="116">
        <v>1611</v>
      </c>
    </row>
    <row r="72" spans="1:26" x14ac:dyDescent="0.25">
      <c r="S72" s="119" t="s">
        <v>46</v>
      </c>
      <c r="T72" s="119"/>
      <c r="U72" s="116"/>
      <c r="V72" s="116">
        <v>1171</v>
      </c>
      <c r="W72" s="116">
        <v>1206</v>
      </c>
      <c r="X72" s="116">
        <v>1380</v>
      </c>
      <c r="Y72" s="116">
        <v>1437</v>
      </c>
      <c r="Z72" s="116">
        <v>1564</v>
      </c>
    </row>
    <row r="73" spans="1:26" x14ac:dyDescent="0.25">
      <c r="S73" s="119" t="s">
        <v>47</v>
      </c>
      <c r="T73" s="119"/>
      <c r="U73" s="116"/>
      <c r="V73" s="116">
        <v>1053</v>
      </c>
      <c r="W73" s="116">
        <v>1140</v>
      </c>
      <c r="X73" s="116">
        <v>1159</v>
      </c>
      <c r="Y73" s="116">
        <v>1189</v>
      </c>
      <c r="Z73" s="116">
        <v>1272</v>
      </c>
    </row>
    <row r="74" spans="1:26" x14ac:dyDescent="0.25">
      <c r="S74" s="119" t="s">
        <v>48</v>
      </c>
      <c r="T74" s="119"/>
      <c r="U74" s="116"/>
      <c r="V74" s="116">
        <v>683</v>
      </c>
      <c r="W74" s="116">
        <v>759</v>
      </c>
      <c r="X74" s="116">
        <v>873</v>
      </c>
      <c r="Y74" s="116">
        <v>872</v>
      </c>
      <c r="Z74" s="116">
        <v>971</v>
      </c>
    </row>
    <row r="75" spans="1:26" x14ac:dyDescent="0.25">
      <c r="S75" s="119" t="s">
        <v>49</v>
      </c>
      <c r="T75" s="119"/>
      <c r="U75" s="116"/>
      <c r="V75" s="116">
        <v>317</v>
      </c>
      <c r="W75" s="116">
        <v>354</v>
      </c>
      <c r="X75" s="116">
        <v>381</v>
      </c>
      <c r="Y75" s="116">
        <v>444</v>
      </c>
      <c r="Z75" s="116">
        <v>470</v>
      </c>
    </row>
    <row r="76" spans="1:26" x14ac:dyDescent="0.25">
      <c r="S76" s="119" t="s">
        <v>50</v>
      </c>
      <c r="T76" s="119"/>
      <c r="U76" s="116"/>
      <c r="V76" s="116">
        <v>79</v>
      </c>
      <c r="W76" s="116">
        <v>99</v>
      </c>
      <c r="X76" s="116">
        <v>130</v>
      </c>
      <c r="Y76" s="116">
        <v>123</v>
      </c>
      <c r="Z76" s="116">
        <v>139</v>
      </c>
    </row>
    <row r="77" spans="1:26" x14ac:dyDescent="0.25">
      <c r="S77" s="119" t="s">
        <v>51</v>
      </c>
      <c r="T77" s="119"/>
      <c r="U77" s="116"/>
      <c r="V77" s="116">
        <v>33</v>
      </c>
      <c r="W77" s="116">
        <v>45</v>
      </c>
      <c r="X77" s="116">
        <v>42</v>
      </c>
      <c r="Y77" s="116">
        <v>45</v>
      </c>
      <c r="Z77" s="116">
        <v>49</v>
      </c>
    </row>
    <row r="78" spans="1:26" x14ac:dyDescent="0.25">
      <c r="S78" s="119" t="s">
        <v>52</v>
      </c>
      <c r="T78" s="119"/>
      <c r="U78" s="116"/>
      <c r="V78" s="116">
        <v>34</v>
      </c>
      <c r="W78" s="116">
        <v>28</v>
      </c>
      <c r="X78" s="116">
        <v>32</v>
      </c>
      <c r="Y78" s="116">
        <v>22</v>
      </c>
      <c r="Z78" s="116">
        <v>20</v>
      </c>
    </row>
    <row r="79" spans="1:26" x14ac:dyDescent="0.25">
      <c r="S79" s="119" t="s">
        <v>53</v>
      </c>
      <c r="T79" s="119"/>
      <c r="U79" s="116"/>
      <c r="V79" s="116">
        <v>15</v>
      </c>
      <c r="W79" s="116">
        <v>17</v>
      </c>
      <c r="X79" s="116">
        <v>25</v>
      </c>
      <c r="Y79" s="116">
        <v>14</v>
      </c>
      <c r="Z79" s="116">
        <v>23</v>
      </c>
    </row>
    <row r="80" spans="1:26" x14ac:dyDescent="0.25">
      <c r="S80" s="122" t="s">
        <v>54</v>
      </c>
      <c r="T80" s="122"/>
      <c r="U80" s="116"/>
      <c r="V80" s="116">
        <v>11786</v>
      </c>
      <c r="W80" s="116">
        <v>12564</v>
      </c>
      <c r="X80" s="116">
        <v>13608</v>
      </c>
      <c r="Y80" s="116">
        <v>14005</v>
      </c>
      <c r="Z80" s="116">
        <v>14841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Mount Barker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1040</v>
      </c>
      <c r="W83" s="116">
        <v>1121</v>
      </c>
      <c r="X83" s="116">
        <v>1201</v>
      </c>
      <c r="Y83" s="116">
        <v>1291</v>
      </c>
      <c r="Z83" s="116">
        <v>1339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1162</v>
      </c>
      <c r="W84" s="116">
        <v>1226</v>
      </c>
      <c r="X84" s="116">
        <v>1313</v>
      </c>
      <c r="Y84" s="116">
        <v>1375</v>
      </c>
      <c r="Z84" s="116">
        <v>1438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1547</v>
      </c>
      <c r="W85" s="116">
        <v>1662</v>
      </c>
      <c r="X85" s="116">
        <v>1788</v>
      </c>
      <c r="Y85" s="116">
        <v>1918</v>
      </c>
      <c r="Z85" s="116">
        <v>2058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29,178</v>
      </c>
      <c r="D86" s="98">
        <f t="shared" ref="D86:D91" si="4">AD4</f>
        <v>5.2635376456582117E-2</v>
      </c>
      <c r="E86" s="99">
        <f t="shared" ref="E86:E91" si="5">AD4</f>
        <v>5.2635376456582117E-2</v>
      </c>
      <c r="F86" s="98">
        <f t="shared" ref="F86:F91" si="6">AF4</f>
        <v>0.23887567934782616</v>
      </c>
      <c r="G86" s="99">
        <f t="shared" ref="G86:G91" si="7">AF4</f>
        <v>0.23887567934782616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543</v>
      </c>
      <c r="W86" s="116">
        <v>612</v>
      </c>
      <c r="X86" s="116">
        <v>673</v>
      </c>
      <c r="Y86" s="116">
        <v>684</v>
      </c>
      <c r="Z86" s="116">
        <v>770</v>
      </c>
    </row>
    <row r="87" spans="1:30" ht="15" customHeight="1" x14ac:dyDescent="0.25">
      <c r="A87" s="100" t="s">
        <v>4</v>
      </c>
      <c r="B87" s="51"/>
      <c r="C87" s="101" t="str">
        <f t="shared" si="3"/>
        <v>14,343</v>
      </c>
      <c r="D87" s="98">
        <f t="shared" si="4"/>
        <v>4.601808634772464E-2</v>
      </c>
      <c r="E87" s="99">
        <f t="shared" si="5"/>
        <v>4.601808634772464E-2</v>
      </c>
      <c r="F87" s="98">
        <f t="shared" si="6"/>
        <v>0.21902090770015303</v>
      </c>
      <c r="G87" s="99">
        <f t="shared" si="7"/>
        <v>0.21902090770015303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437</v>
      </c>
      <c r="W87" s="116">
        <v>476</v>
      </c>
      <c r="X87" s="116">
        <v>480</v>
      </c>
      <c r="Y87" s="116">
        <v>471</v>
      </c>
      <c r="Z87" s="116">
        <v>480</v>
      </c>
    </row>
    <row r="88" spans="1:30" ht="15" customHeight="1" x14ac:dyDescent="0.25">
      <c r="A88" s="100" t="s">
        <v>5</v>
      </c>
      <c r="B88" s="51"/>
      <c r="C88" s="101" t="str">
        <f t="shared" si="3"/>
        <v>14,837</v>
      </c>
      <c r="D88" s="98">
        <f t="shared" si="4"/>
        <v>5.9331714979294681E-2</v>
      </c>
      <c r="E88" s="99">
        <f t="shared" si="5"/>
        <v>5.9331714979294681E-2</v>
      </c>
      <c r="F88" s="98">
        <f t="shared" si="6"/>
        <v>0.25886645172238243</v>
      </c>
      <c r="G88" s="99">
        <f t="shared" si="7"/>
        <v>0.25886645172238243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529</v>
      </c>
      <c r="W88" s="116">
        <v>559</v>
      </c>
      <c r="X88" s="116">
        <v>608</v>
      </c>
      <c r="Y88" s="116">
        <v>621</v>
      </c>
      <c r="Z88" s="116">
        <v>650</v>
      </c>
    </row>
    <row r="89" spans="1:30" ht="15" customHeight="1" x14ac:dyDescent="0.25">
      <c r="A89" s="51" t="s">
        <v>6</v>
      </c>
      <c r="B89" s="51"/>
      <c r="C89" s="101" t="str">
        <f t="shared" si="3"/>
        <v>21,166</v>
      </c>
      <c r="D89" s="98">
        <f t="shared" si="4"/>
        <v>6.5867660388760241E-2</v>
      </c>
      <c r="E89" s="99">
        <f t="shared" si="5"/>
        <v>6.5867660388760241E-2</v>
      </c>
      <c r="F89" s="98">
        <f t="shared" si="6"/>
        <v>0.22452993925368814</v>
      </c>
      <c r="G89" s="99">
        <f t="shared" si="7"/>
        <v>0.22452993925368814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714</v>
      </c>
      <c r="W89" s="116">
        <v>741</v>
      </c>
      <c r="X89" s="116">
        <v>796</v>
      </c>
      <c r="Y89" s="116">
        <v>768</v>
      </c>
      <c r="Z89" s="116">
        <v>814</v>
      </c>
    </row>
    <row r="90" spans="1:30" ht="15" customHeight="1" x14ac:dyDescent="0.25">
      <c r="A90" s="51" t="s">
        <v>100</v>
      </c>
      <c r="B90" s="51"/>
      <c r="C90" s="101" t="str">
        <f t="shared" si="3"/>
        <v>$46,045</v>
      </c>
      <c r="D90" s="98">
        <f t="shared" si="4"/>
        <v>1.4885550865669561E-2</v>
      </c>
      <c r="E90" s="99">
        <f t="shared" si="5"/>
        <v>1.4885550865669561E-2</v>
      </c>
      <c r="F90" s="98">
        <f t="shared" si="6"/>
        <v>9.4143715989829513E-2</v>
      </c>
      <c r="G90" s="99">
        <f t="shared" si="7"/>
        <v>9.4143715989829513E-2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925</v>
      </c>
      <c r="W90" s="116">
        <v>986</v>
      </c>
      <c r="X90" s="116">
        <v>1057</v>
      </c>
      <c r="Y90" s="116">
        <v>1092</v>
      </c>
      <c r="Z90" s="116">
        <v>1133</v>
      </c>
    </row>
    <row r="91" spans="1:30" ht="15" customHeight="1" x14ac:dyDescent="0.25">
      <c r="A91" s="51" t="s">
        <v>7</v>
      </c>
      <c r="B91" s="51"/>
      <c r="C91" s="101" t="str">
        <f t="shared" si="3"/>
        <v>$1,235.1 mil</v>
      </c>
      <c r="D91" s="98">
        <f t="shared" si="4"/>
        <v>8.9401908274541197E-2</v>
      </c>
      <c r="E91" s="99">
        <f t="shared" si="5"/>
        <v>8.9401908274541197E-2</v>
      </c>
      <c r="F91" s="98">
        <f t="shared" si="6"/>
        <v>0.36942238950122164</v>
      </c>
      <c r="G91" s="99">
        <f t="shared" si="7"/>
        <v>0.36942238950122164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8833</v>
      </c>
      <c r="W91" s="116">
        <v>9280</v>
      </c>
      <c r="X91" s="116">
        <v>10015</v>
      </c>
      <c r="Y91" s="116">
        <v>10044</v>
      </c>
      <c r="Z91" s="116">
        <v>10654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593</v>
      </c>
      <c r="W93" s="116">
        <v>649</v>
      </c>
      <c r="X93" s="116">
        <v>739</v>
      </c>
      <c r="Y93" s="116">
        <v>792</v>
      </c>
      <c r="Z93" s="116">
        <v>835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1782</v>
      </c>
      <c r="W94" s="116">
        <v>1939</v>
      </c>
      <c r="X94" s="116">
        <v>2081</v>
      </c>
      <c r="Y94" s="116">
        <v>2153</v>
      </c>
      <c r="Z94" s="116">
        <v>2326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342</v>
      </c>
      <c r="W95" s="116">
        <v>369</v>
      </c>
      <c r="X95" s="116">
        <v>376</v>
      </c>
      <c r="Y95" s="116">
        <v>394</v>
      </c>
      <c r="Z95" s="116">
        <v>429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1275</v>
      </c>
      <c r="W96" s="116">
        <v>1423</v>
      </c>
      <c r="X96" s="116">
        <v>1544</v>
      </c>
      <c r="Y96" s="116">
        <v>1589</v>
      </c>
      <c r="Z96" s="116">
        <v>1657</v>
      </c>
    </row>
    <row r="97" spans="1:32" ht="15" customHeight="1" x14ac:dyDescent="0.25">
      <c r="S97" s="119" t="s">
        <v>191</v>
      </c>
      <c r="T97" s="119"/>
      <c r="U97" s="116"/>
      <c r="V97" s="116">
        <v>1480</v>
      </c>
      <c r="W97" s="116">
        <v>1641</v>
      </c>
      <c r="X97" s="116">
        <v>1708</v>
      </c>
      <c r="Y97" s="116">
        <v>1754</v>
      </c>
      <c r="Z97" s="116">
        <v>1808</v>
      </c>
    </row>
    <row r="98" spans="1:32" ht="15" customHeight="1" x14ac:dyDescent="0.25">
      <c r="S98" s="119" t="s">
        <v>192</v>
      </c>
      <c r="T98" s="119"/>
      <c r="U98" s="116"/>
      <c r="V98" s="116">
        <v>910</v>
      </c>
      <c r="W98" s="116">
        <v>929</v>
      </c>
      <c r="X98" s="116">
        <v>1025</v>
      </c>
      <c r="Y98" s="116">
        <v>1061</v>
      </c>
      <c r="Z98" s="116">
        <v>1105</v>
      </c>
    </row>
    <row r="99" spans="1:32" ht="15" customHeight="1" x14ac:dyDescent="0.25">
      <c r="S99" s="119" t="s">
        <v>193</v>
      </c>
      <c r="T99" s="119"/>
      <c r="U99" s="116"/>
      <c r="V99" s="116">
        <v>52</v>
      </c>
      <c r="W99" s="116">
        <v>59</v>
      </c>
      <c r="X99" s="116">
        <v>70</v>
      </c>
      <c r="Y99" s="116">
        <v>65</v>
      </c>
      <c r="Z99" s="116">
        <v>78</v>
      </c>
    </row>
    <row r="100" spans="1:32" ht="15" customHeight="1" x14ac:dyDescent="0.25">
      <c r="S100" s="119" t="s">
        <v>59</v>
      </c>
      <c r="T100" s="119"/>
      <c r="U100" s="116"/>
      <c r="V100" s="116">
        <v>486</v>
      </c>
      <c r="W100" s="116">
        <v>515</v>
      </c>
      <c r="X100" s="116">
        <v>546</v>
      </c>
      <c r="Y100" s="116">
        <v>579</v>
      </c>
      <c r="Z100" s="116">
        <v>611</v>
      </c>
    </row>
    <row r="101" spans="1:32" x14ac:dyDescent="0.25">
      <c r="A101" s="20"/>
      <c r="S101" s="122" t="s">
        <v>54</v>
      </c>
      <c r="T101" s="122"/>
      <c r="U101" s="116"/>
      <c r="V101" s="116">
        <v>8448</v>
      </c>
      <c r="W101" s="116">
        <v>8972</v>
      </c>
      <c r="X101" s="116">
        <v>9745</v>
      </c>
      <c r="Y101" s="116">
        <v>9823</v>
      </c>
      <c r="Z101" s="116">
        <v>10503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16618</v>
      </c>
      <c r="W104" s="116">
        <v>18169</v>
      </c>
      <c r="X104" s="116">
        <v>19589</v>
      </c>
      <c r="Y104" s="116">
        <v>20152</v>
      </c>
      <c r="Z104" s="116">
        <v>21400</v>
      </c>
      <c r="AB104" s="113" t="str">
        <f>TEXT(Z104,"###,###")</f>
        <v>21,400</v>
      </c>
      <c r="AD104" s="134">
        <f>Z104/($Z$4)*100</f>
        <v>73.342929604496547</v>
      </c>
      <c r="AF104" s="113"/>
    </row>
    <row r="105" spans="1:32" x14ac:dyDescent="0.25">
      <c r="S105" s="119" t="s">
        <v>18</v>
      </c>
      <c r="T105" s="119"/>
      <c r="U105" s="116"/>
      <c r="V105" s="116">
        <v>4215</v>
      </c>
      <c r="W105" s="116">
        <v>4476</v>
      </c>
      <c r="X105" s="116">
        <v>4809</v>
      </c>
      <c r="Y105" s="116">
        <v>4982</v>
      </c>
      <c r="Z105" s="116">
        <v>5218</v>
      </c>
      <c r="AB105" s="113" t="str">
        <f>TEXT(Z105,"###,###")</f>
        <v>5,218</v>
      </c>
      <c r="AD105" s="134">
        <f>Z105/($Z$4)*100</f>
        <v>17.883336760573034</v>
      </c>
      <c r="AF105" s="113"/>
    </row>
    <row r="106" spans="1:32" x14ac:dyDescent="0.25">
      <c r="S106" s="122" t="s">
        <v>54</v>
      </c>
      <c r="T106" s="122"/>
      <c r="U106" s="124"/>
      <c r="V106" s="124">
        <v>20833</v>
      </c>
      <c r="W106" s="124">
        <v>22645</v>
      </c>
      <c r="X106" s="124">
        <v>24398</v>
      </c>
      <c r="Y106" s="124">
        <v>25134</v>
      </c>
      <c r="Z106" s="124">
        <v>26618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3349</v>
      </c>
      <c r="W108" s="116">
        <v>3728</v>
      </c>
      <c r="X108" s="116">
        <v>4377</v>
      </c>
      <c r="Y108" s="116">
        <v>3902</v>
      </c>
      <c r="Z108" s="116">
        <v>4375</v>
      </c>
      <c r="AB108" s="113" t="str">
        <f>TEXT(Z108,"###,###")</f>
        <v>4,375</v>
      </c>
      <c r="AD108" s="134">
        <f>Z108/($Z$4)*100</f>
        <v>14.994173692508053</v>
      </c>
      <c r="AF108" s="113"/>
    </row>
    <row r="109" spans="1:32" x14ac:dyDescent="0.25">
      <c r="S109" s="119" t="s">
        <v>21</v>
      </c>
      <c r="T109" s="119"/>
      <c r="U109" s="116"/>
      <c r="V109" s="116">
        <v>3645</v>
      </c>
      <c r="W109" s="116">
        <v>3933</v>
      </c>
      <c r="X109" s="116">
        <v>4211</v>
      </c>
      <c r="Y109" s="116">
        <v>4180</v>
      </c>
      <c r="Z109" s="116">
        <v>4366</v>
      </c>
      <c r="AB109" s="113" t="str">
        <f>TEXT(Z109,"###,###")</f>
        <v>4,366</v>
      </c>
      <c r="AD109" s="134">
        <f>Z109/($Z$4)*100</f>
        <v>14.96332853519775</v>
      </c>
      <c r="AF109" s="113"/>
    </row>
    <row r="110" spans="1:32" x14ac:dyDescent="0.25">
      <c r="S110" s="119" t="s">
        <v>22</v>
      </c>
      <c r="T110" s="119"/>
      <c r="U110" s="116"/>
      <c r="V110" s="116">
        <v>5286</v>
      </c>
      <c r="W110" s="116">
        <v>5770</v>
      </c>
      <c r="X110" s="116">
        <v>6172</v>
      </c>
      <c r="Y110" s="116">
        <v>6706</v>
      </c>
      <c r="Z110" s="116">
        <v>6864</v>
      </c>
      <c r="AB110" s="113" t="str">
        <f>TEXT(Z110,"###,###")</f>
        <v>6,864</v>
      </c>
      <c r="AD110" s="134">
        <f>Z110/($Z$4)*100</f>
        <v>23.524573308657207</v>
      </c>
      <c r="AF110" s="113"/>
    </row>
    <row r="111" spans="1:32" x14ac:dyDescent="0.25">
      <c r="S111" s="119" t="s">
        <v>23</v>
      </c>
      <c r="T111" s="119"/>
      <c r="U111" s="116"/>
      <c r="V111" s="116">
        <v>8546</v>
      </c>
      <c r="W111" s="116">
        <v>9214</v>
      </c>
      <c r="X111" s="116">
        <v>9641</v>
      </c>
      <c r="Y111" s="116">
        <v>10340</v>
      </c>
      <c r="Z111" s="116">
        <v>10904</v>
      </c>
      <c r="AB111" s="113" t="str">
        <f>TEXT(Z111,"###,###")</f>
        <v>10,904</v>
      </c>
      <c r="AD111" s="134">
        <f>Z111/($Z$4)*100</f>
        <v>37.370621701281785</v>
      </c>
      <c r="AF111" s="113"/>
    </row>
    <row r="112" spans="1:32" x14ac:dyDescent="0.25">
      <c r="S112" s="122" t="s">
        <v>54</v>
      </c>
      <c r="T112" s="122"/>
      <c r="U112" s="116"/>
      <c r="V112" s="116">
        <v>23552</v>
      </c>
      <c r="W112" s="116">
        <v>25022</v>
      </c>
      <c r="X112" s="116">
        <v>27122</v>
      </c>
      <c r="Y112" s="116">
        <v>27714</v>
      </c>
      <c r="Z112" s="116">
        <v>29178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39.520000000000003</v>
      </c>
      <c r="W118" s="135">
        <v>41.7</v>
      </c>
      <c r="X118" s="135">
        <v>41.81</v>
      </c>
      <c r="Y118" s="135">
        <v>41.66</v>
      </c>
      <c r="Z118" s="135">
        <v>41.84</v>
      </c>
      <c r="AB118" s="113" t="str">
        <f>TEXT(Z118,"##.0")</f>
        <v>41.8</v>
      </c>
    </row>
    <row r="120" spans="19:32" x14ac:dyDescent="0.25">
      <c r="S120" s="105" t="s">
        <v>102</v>
      </c>
      <c r="T120" s="116"/>
      <c r="U120" s="116"/>
      <c r="V120" s="116">
        <v>14200</v>
      </c>
      <c r="W120" s="116">
        <v>15045</v>
      </c>
      <c r="X120" s="116">
        <v>16208</v>
      </c>
      <c r="Y120" s="116">
        <v>16311</v>
      </c>
      <c r="Z120" s="116">
        <v>17329</v>
      </c>
      <c r="AB120" s="113" t="str">
        <f>TEXT(Z120,"###,###")</f>
        <v>17,329</v>
      </c>
    </row>
    <row r="121" spans="19:32" x14ac:dyDescent="0.25">
      <c r="S121" s="105" t="s">
        <v>103</v>
      </c>
      <c r="T121" s="116"/>
      <c r="U121" s="116"/>
      <c r="V121" s="116">
        <v>1686</v>
      </c>
      <c r="W121" s="116">
        <v>1757</v>
      </c>
      <c r="X121" s="116">
        <v>1992</v>
      </c>
      <c r="Y121" s="116">
        <v>1855</v>
      </c>
      <c r="Z121" s="116">
        <v>2017</v>
      </c>
      <c r="AB121" s="113" t="str">
        <f>TEXT(Z121,"###,###")</f>
        <v>2,017</v>
      </c>
    </row>
    <row r="122" spans="19:32" x14ac:dyDescent="0.25">
      <c r="S122" s="105" t="s">
        <v>104</v>
      </c>
      <c r="T122" s="116"/>
      <c r="U122" s="116"/>
      <c r="V122" s="116">
        <v>1401</v>
      </c>
      <c r="W122" s="116">
        <v>1450</v>
      </c>
      <c r="X122" s="116">
        <v>1560</v>
      </c>
      <c r="Y122" s="116">
        <v>1697</v>
      </c>
      <c r="Z122" s="116">
        <v>1814</v>
      </c>
      <c r="AB122" s="113" t="str">
        <f>TEXT(Z122,"###,###")</f>
        <v>1,814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15601</v>
      </c>
      <c r="W124" s="116">
        <v>16495</v>
      </c>
      <c r="X124" s="116">
        <v>17768</v>
      </c>
      <c r="Y124" s="116">
        <v>18008</v>
      </c>
      <c r="Z124" s="116">
        <v>19143</v>
      </c>
      <c r="AB124" s="113" t="str">
        <f>TEXT(Z124,"###,###")</f>
        <v>19,143</v>
      </c>
      <c r="AD124" s="131">
        <f>Z124/$Z$7*100</f>
        <v>90.442218652555979</v>
      </c>
    </row>
    <row r="125" spans="19:32" x14ac:dyDescent="0.25">
      <c r="S125" s="105" t="s">
        <v>106</v>
      </c>
      <c r="T125" s="116"/>
      <c r="U125" s="116"/>
      <c r="V125" s="116">
        <v>3087</v>
      </c>
      <c r="W125" s="116">
        <v>3207</v>
      </c>
      <c r="X125" s="116">
        <v>3552</v>
      </c>
      <c r="Y125" s="116">
        <v>3552</v>
      </c>
      <c r="Z125" s="116">
        <v>3831</v>
      </c>
      <c r="AB125" s="113" t="str">
        <f>TEXT(Z125,"###,###")</f>
        <v>3,831</v>
      </c>
      <c r="AD125" s="131">
        <f>Z125/$Z$7*100</f>
        <v>18.099782670320323</v>
      </c>
    </row>
    <row r="127" spans="19:32" x14ac:dyDescent="0.25">
      <c r="S127" s="105" t="s">
        <v>107</v>
      </c>
      <c r="T127" s="116"/>
      <c r="U127" s="116"/>
      <c r="V127" s="116">
        <v>8834</v>
      </c>
      <c r="W127" s="116">
        <v>9280</v>
      </c>
      <c r="X127" s="116">
        <v>10015</v>
      </c>
      <c r="Y127" s="116">
        <v>10042</v>
      </c>
      <c r="Z127" s="116">
        <v>10657</v>
      </c>
      <c r="AB127" s="113" t="str">
        <f>TEXT(Z127,"###,###")</f>
        <v>10,657</v>
      </c>
      <c r="AD127" s="131">
        <f>Z127/$Z$7*100</f>
        <v>50.349617310781447</v>
      </c>
    </row>
    <row r="128" spans="19:32" x14ac:dyDescent="0.25">
      <c r="S128" s="105" t="s">
        <v>108</v>
      </c>
      <c r="T128" s="116"/>
      <c r="U128" s="116"/>
      <c r="V128" s="116">
        <v>8454</v>
      </c>
      <c r="W128" s="116">
        <v>8972</v>
      </c>
      <c r="X128" s="116">
        <v>9743</v>
      </c>
      <c r="Y128" s="116">
        <v>9820</v>
      </c>
      <c r="Z128" s="116">
        <v>10509</v>
      </c>
      <c r="AB128" s="113" t="str">
        <f>TEXT(Z128,"###,###")</f>
        <v>10,509</v>
      </c>
      <c r="AD128" s="131">
        <f>Z128/$Z$7*100</f>
        <v>49.65038268921856</v>
      </c>
    </row>
    <row r="130" spans="19:20" x14ac:dyDescent="0.25">
      <c r="S130" s="105" t="s">
        <v>267</v>
      </c>
      <c r="T130" s="131">
        <v>81.871869980156859</v>
      </c>
    </row>
    <row r="131" spans="19:20" x14ac:dyDescent="0.25">
      <c r="S131" s="105" t="s">
        <v>268</v>
      </c>
      <c r="T131" s="131">
        <v>9.5294339979211937</v>
      </c>
    </row>
    <row r="132" spans="19:20" x14ac:dyDescent="0.25">
      <c r="S132" s="105" t="s">
        <v>269</v>
      </c>
      <c r="T132" s="131">
        <v>8.5703486723991311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E95C57-A639-4C89-9A13-B97FB335CA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56AAC0-A109-475E-A84A-6E5905420E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F76B4F6-C960-4211-931F-A21953C292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F9D46ED-9083-404D-9A55-C6E129093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6FE73-8549-40FC-9653-63BE90E76746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147</v>
      </c>
      <c r="T1" s="103"/>
      <c r="U1" s="103"/>
      <c r="V1" s="103"/>
      <c r="W1" s="103"/>
      <c r="X1" s="103"/>
      <c r="Y1" s="104" t="s">
        <v>231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147</v>
      </c>
      <c r="Y3" s="109" t="s">
        <v>231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10.36 Mount Gambier,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18249</v>
      </c>
      <c r="W4" s="112">
        <v>19125</v>
      </c>
      <c r="X4" s="112">
        <v>21043</v>
      </c>
      <c r="Y4" s="112">
        <v>19927</v>
      </c>
      <c r="Z4" s="112">
        <v>20549</v>
      </c>
      <c r="AB4" s="113" t="str">
        <f>TEXT(Z4,"###,###")</f>
        <v>20,549</v>
      </c>
      <c r="AD4" s="114">
        <f>Z4/Y4-1</f>
        <v>3.1213930847593607E-2</v>
      </c>
      <c r="AF4" s="114">
        <f>Z4/V4-1</f>
        <v>0.12603430324949305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9331</v>
      </c>
      <c r="W5" s="112">
        <v>9780</v>
      </c>
      <c r="X5" s="112">
        <v>10933</v>
      </c>
      <c r="Y5" s="112">
        <v>10224</v>
      </c>
      <c r="Z5" s="112">
        <v>10396</v>
      </c>
      <c r="AB5" s="113" t="str">
        <f>TEXT(Z5,"###,###")</f>
        <v>10,396</v>
      </c>
      <c r="AD5" s="114">
        <f t="shared" ref="AD5:AD9" si="0">Z5/Y5-1</f>
        <v>1.6823161189358338E-2</v>
      </c>
      <c r="AF5" s="114">
        <f t="shared" ref="AF5:AF9" si="1">Z5/V5-1</f>
        <v>0.11413567677633685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8920</v>
      </c>
      <c r="W6" s="112">
        <v>9345</v>
      </c>
      <c r="X6" s="112">
        <v>10109</v>
      </c>
      <c r="Y6" s="112">
        <v>9704</v>
      </c>
      <c r="Z6" s="112">
        <v>10153</v>
      </c>
      <c r="AB6" s="113" t="str">
        <f>TEXT(Z6,"###,###")</f>
        <v>10,153</v>
      </c>
      <c r="AD6" s="114">
        <f t="shared" si="0"/>
        <v>4.6269579554822693E-2</v>
      </c>
      <c r="AF6" s="114">
        <f t="shared" si="1"/>
        <v>0.13822869955156958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13299</v>
      </c>
      <c r="W7" s="112">
        <v>13622</v>
      </c>
      <c r="X7" s="112">
        <v>14850</v>
      </c>
      <c r="Y7" s="112">
        <v>14151</v>
      </c>
      <c r="Z7" s="112">
        <v>14881</v>
      </c>
      <c r="AB7" s="113" t="str">
        <f>TEXT(Z7,"###,###")</f>
        <v>14,881</v>
      </c>
      <c r="AD7" s="114">
        <f t="shared" si="0"/>
        <v>5.1586460320825367E-2</v>
      </c>
      <c r="AF7" s="114">
        <f t="shared" si="1"/>
        <v>0.11895631250469951</v>
      </c>
    </row>
    <row r="8" spans="1:32" ht="17.25" customHeight="1" x14ac:dyDescent="0.25">
      <c r="A8" s="66" t="s">
        <v>13</v>
      </c>
      <c r="B8" s="67"/>
      <c r="C8" s="31"/>
      <c r="D8" s="68" t="str">
        <f>AB4</f>
        <v>20,549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14,881</v>
      </c>
      <c r="P8" s="69"/>
      <c r="S8" s="111" t="s">
        <v>86</v>
      </c>
      <c r="T8" s="112"/>
      <c r="U8" s="112"/>
      <c r="V8" s="112">
        <v>37338</v>
      </c>
      <c r="W8" s="112">
        <v>38142</v>
      </c>
      <c r="X8" s="112">
        <v>39956</v>
      </c>
      <c r="Y8" s="112">
        <v>39988</v>
      </c>
      <c r="Z8" s="112">
        <v>41215.75</v>
      </c>
      <c r="AB8" s="113" t="str">
        <f>TEXT(Z8,"$###,###")</f>
        <v>$41,216</v>
      </c>
      <c r="AD8" s="114">
        <f t="shared" si="0"/>
        <v>3.0702960888266517E-2</v>
      </c>
      <c r="AF8" s="114">
        <f t="shared" si="1"/>
        <v>0.10385532165622147</v>
      </c>
    </row>
    <row r="9" spans="1:32" x14ac:dyDescent="0.25">
      <c r="A9" s="32" t="s">
        <v>15</v>
      </c>
      <c r="B9" s="73"/>
      <c r="C9" s="74"/>
      <c r="D9" s="75">
        <f>AD104</f>
        <v>75.546255292228338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51.065116591626904</v>
      </c>
      <c r="P9" s="76" t="s">
        <v>87</v>
      </c>
      <c r="S9" s="111" t="s">
        <v>7</v>
      </c>
      <c r="T9" s="112"/>
      <c r="U9" s="112"/>
      <c r="V9" s="112">
        <v>631089158</v>
      </c>
      <c r="W9" s="112">
        <v>660123216</v>
      </c>
      <c r="X9" s="112">
        <v>737643500</v>
      </c>
      <c r="Y9" s="112">
        <v>723487952</v>
      </c>
      <c r="Z9" s="112">
        <v>783626896</v>
      </c>
      <c r="AB9" s="113" t="str">
        <f>TEXT(Z9/1000000,"$#,###.0")&amp;" mil"</f>
        <v>$783.6 mil</v>
      </c>
      <c r="AD9" s="114">
        <f t="shared" si="0"/>
        <v>8.3123628850698461E-2</v>
      </c>
      <c r="AF9" s="114">
        <f t="shared" si="1"/>
        <v>0.24170552776316279</v>
      </c>
    </row>
    <row r="10" spans="1:32" x14ac:dyDescent="0.25">
      <c r="A10" s="32" t="s">
        <v>18</v>
      </c>
      <c r="B10" s="73"/>
      <c r="C10" s="74"/>
      <c r="D10" s="75">
        <f>AD105</f>
        <v>16.589615066426592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48.914723472884887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86.560043007862376</v>
      </c>
      <c r="P11" s="76" t="s">
        <v>87</v>
      </c>
      <c r="S11" s="111" t="s">
        <v>30</v>
      </c>
      <c r="T11" s="116"/>
      <c r="U11" s="116"/>
      <c r="V11" s="116">
        <v>16602</v>
      </c>
      <c r="W11" s="116">
        <v>17453</v>
      </c>
      <c r="X11" s="116">
        <v>18974</v>
      </c>
      <c r="Y11" s="116">
        <v>18217</v>
      </c>
      <c r="Z11" s="116">
        <v>18546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7.2844566897385929</v>
      </c>
      <c r="P12" s="76" t="s">
        <v>87</v>
      </c>
      <c r="S12" s="111" t="s">
        <v>31</v>
      </c>
      <c r="T12" s="116"/>
      <c r="U12" s="116"/>
      <c r="V12" s="116">
        <v>1645</v>
      </c>
      <c r="W12" s="116">
        <v>1672</v>
      </c>
      <c r="X12" s="116">
        <v>2069</v>
      </c>
      <c r="Y12" s="116">
        <v>1716</v>
      </c>
      <c r="Z12" s="116">
        <v>2002</v>
      </c>
    </row>
    <row r="13" spans="1:32" ht="15" customHeight="1" x14ac:dyDescent="0.25">
      <c r="A13" s="32" t="s">
        <v>20</v>
      </c>
      <c r="B13" s="74"/>
      <c r="C13" s="74"/>
      <c r="D13" s="75">
        <f>AD108</f>
        <v>13.552970947491364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6.128620388414757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17.558032021022921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41.9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24.015767190617549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17.402702157693085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1691</v>
      </c>
      <c r="Z15" s="116">
        <v>1753</v>
      </c>
      <c r="AB15" s="121">
        <f t="shared" ref="AB15:AB34" si="2">IF(Z15="np",0,Z15/$Z$34)</f>
        <v>8.5312439166828888E-2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36.867974110662324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82.597297842306915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90</v>
      </c>
      <c r="Z16" s="116">
        <v>91</v>
      </c>
      <c r="AB16" s="121">
        <f t="shared" si="2"/>
        <v>4.4286548569203816E-3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1741</v>
      </c>
      <c r="Z17" s="116">
        <v>1692</v>
      </c>
      <c r="AB17" s="121">
        <f t="shared" si="2"/>
        <v>8.2343780416585549E-2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97</v>
      </c>
      <c r="Z18" s="116">
        <v>95</v>
      </c>
      <c r="AB18" s="121">
        <f t="shared" si="2"/>
        <v>4.623321004477321E-3</v>
      </c>
    </row>
    <row r="19" spans="1:28" x14ac:dyDescent="0.25">
      <c r="A19" s="65" t="str">
        <f>$S$1&amp;" ("&amp;$V$2&amp;" to "&amp;$Z$2&amp;")"</f>
        <v>Mount Gambier (2015-16 to 2019-20)</v>
      </c>
      <c r="B19" s="65"/>
      <c r="C19" s="65"/>
      <c r="D19" s="65"/>
      <c r="E19" s="65"/>
      <c r="F19" s="65"/>
      <c r="G19" s="65" t="str">
        <f>$S$1&amp;" ("&amp;$V$2&amp;" to "&amp;$Z$2&amp;")"</f>
        <v>Mount Gambier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1065</v>
      </c>
      <c r="Z19" s="116">
        <v>1206</v>
      </c>
      <c r="AB19" s="121">
        <f t="shared" si="2"/>
        <v>5.8691843488417363E-2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666</v>
      </c>
      <c r="Z20" s="116">
        <v>684</v>
      </c>
      <c r="AB20" s="121">
        <f t="shared" si="2"/>
        <v>3.3287911232236712E-2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2432</v>
      </c>
      <c r="Z21" s="116">
        <v>2408</v>
      </c>
      <c r="AB21" s="121">
        <f t="shared" si="2"/>
        <v>0.11718902082927779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1839</v>
      </c>
      <c r="Z22" s="116">
        <v>1732</v>
      </c>
      <c r="AB22" s="121">
        <f t="shared" si="2"/>
        <v>8.4290441892154955E-2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749</v>
      </c>
      <c r="Z23" s="116">
        <v>753</v>
      </c>
      <c r="AB23" s="121">
        <f t="shared" si="2"/>
        <v>3.6645902277593928E-2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130</v>
      </c>
      <c r="Z24" s="116">
        <v>143</v>
      </c>
      <c r="AB24" s="121">
        <f t="shared" si="2"/>
        <v>6.9593147751605992E-3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427</v>
      </c>
      <c r="Z25" s="116">
        <v>506</v>
      </c>
      <c r="AB25" s="121">
        <f t="shared" si="2"/>
        <v>2.4625267665952889E-2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263</v>
      </c>
      <c r="Z26" s="116">
        <v>355</v>
      </c>
      <c r="AB26" s="121">
        <f t="shared" si="2"/>
        <v>1.7276620595678412E-2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527</v>
      </c>
      <c r="Z27" s="116">
        <v>584</v>
      </c>
      <c r="AB27" s="121">
        <f t="shared" si="2"/>
        <v>2.8421257543313219E-2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1221</v>
      </c>
      <c r="Z28" s="116">
        <v>1317</v>
      </c>
      <c r="AB28" s="121">
        <f t="shared" si="2"/>
        <v>6.4093829083122444E-2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1052</v>
      </c>
      <c r="Z29" s="116">
        <v>926</v>
      </c>
      <c r="AB29" s="121">
        <f t="shared" si="2"/>
        <v>4.5065213159431572E-2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1421</v>
      </c>
      <c r="Z30" s="116">
        <v>1509</v>
      </c>
      <c r="AB30" s="121">
        <f t="shared" si="2"/>
        <v>7.3437804165855561E-2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2482</v>
      </c>
      <c r="Z31" s="116">
        <v>2725</v>
      </c>
      <c r="AB31" s="121">
        <f t="shared" si="2"/>
        <v>0.13261631302316526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509</v>
      </c>
      <c r="Z32" s="116">
        <v>431</v>
      </c>
      <c r="AB32" s="121">
        <f t="shared" si="2"/>
        <v>2.0975277399260268E-2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600</v>
      </c>
      <c r="Z33" s="116">
        <v>682</v>
      </c>
      <c r="AB33" s="121">
        <f t="shared" si="2"/>
        <v>3.3190578158458245E-2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19932</v>
      </c>
      <c r="Z34" s="124">
        <v>20548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12288</v>
      </c>
      <c r="AB37" s="136">
        <f>Z37/Z40*100</f>
        <v>82.597297842306915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2589</v>
      </c>
      <c r="AB38" s="136">
        <f>Z38/Z40*100</f>
        <v>17.402702157693085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14877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</v>
      </c>
      <c r="W44" s="116">
        <v>9</v>
      </c>
      <c r="X44" s="116">
        <v>23</v>
      </c>
      <c r="Y44" s="116">
        <v>33</v>
      </c>
      <c r="Z44" s="116">
        <v>24</v>
      </c>
    </row>
    <row r="45" spans="19:32" x14ac:dyDescent="0.25">
      <c r="S45" s="119" t="s">
        <v>38</v>
      </c>
      <c r="T45" s="119"/>
      <c r="U45" s="116"/>
      <c r="V45" s="116">
        <v>232</v>
      </c>
      <c r="W45" s="116">
        <v>259</v>
      </c>
      <c r="X45" s="116">
        <v>293</v>
      </c>
      <c r="Y45" s="116">
        <v>301</v>
      </c>
      <c r="Z45" s="116">
        <v>325</v>
      </c>
    </row>
    <row r="46" spans="19:32" x14ac:dyDescent="0.25">
      <c r="S46" s="119" t="s">
        <v>39</v>
      </c>
      <c r="T46" s="119"/>
      <c r="U46" s="116"/>
      <c r="V46" s="116">
        <v>596</v>
      </c>
      <c r="W46" s="116">
        <v>680</v>
      </c>
      <c r="X46" s="116">
        <v>752</v>
      </c>
      <c r="Y46" s="116">
        <v>675</v>
      </c>
      <c r="Z46" s="116">
        <v>607</v>
      </c>
    </row>
    <row r="47" spans="19:32" x14ac:dyDescent="0.25">
      <c r="S47" s="119" t="s">
        <v>40</v>
      </c>
      <c r="T47" s="119"/>
      <c r="U47" s="116"/>
      <c r="V47" s="116">
        <v>913</v>
      </c>
      <c r="W47" s="116">
        <v>960</v>
      </c>
      <c r="X47" s="116">
        <v>981</v>
      </c>
      <c r="Y47" s="116">
        <v>949</v>
      </c>
      <c r="Z47" s="116">
        <v>949</v>
      </c>
    </row>
    <row r="48" spans="19:32" x14ac:dyDescent="0.25">
      <c r="S48" s="119" t="s">
        <v>41</v>
      </c>
      <c r="T48" s="119"/>
      <c r="U48" s="116"/>
      <c r="V48" s="116">
        <v>1007</v>
      </c>
      <c r="W48" s="116">
        <v>1141</v>
      </c>
      <c r="X48" s="116">
        <v>1239</v>
      </c>
      <c r="Y48" s="116">
        <v>1293</v>
      </c>
      <c r="Z48" s="116">
        <v>1245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1052</v>
      </c>
      <c r="W49" s="116">
        <v>1028</v>
      </c>
      <c r="X49" s="116">
        <v>1120</v>
      </c>
      <c r="Y49" s="116">
        <v>1076</v>
      </c>
      <c r="Z49" s="116">
        <v>1042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Mount Gambier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944</v>
      </c>
      <c r="W50" s="116">
        <v>905</v>
      </c>
      <c r="X50" s="116">
        <v>968</v>
      </c>
      <c r="Y50" s="116">
        <v>985</v>
      </c>
      <c r="Z50" s="116">
        <v>1021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903</v>
      </c>
      <c r="W51" s="116">
        <v>918</v>
      </c>
      <c r="X51" s="116">
        <v>989</v>
      </c>
      <c r="Y51" s="116">
        <v>930</v>
      </c>
      <c r="Z51" s="116">
        <v>886</v>
      </c>
    </row>
    <row r="52" spans="1:26" ht="15" customHeight="1" x14ac:dyDescent="0.25">
      <c r="S52" s="119" t="s">
        <v>45</v>
      </c>
      <c r="T52" s="119"/>
      <c r="U52" s="116"/>
      <c r="V52" s="116">
        <v>892</v>
      </c>
      <c r="W52" s="116">
        <v>954</v>
      </c>
      <c r="X52" s="116">
        <v>1069</v>
      </c>
      <c r="Y52" s="116">
        <v>995</v>
      </c>
      <c r="Z52" s="116">
        <v>995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903</v>
      </c>
      <c r="W53" s="116">
        <v>934</v>
      </c>
      <c r="X53" s="116">
        <v>1000</v>
      </c>
      <c r="Y53" s="116">
        <v>862</v>
      </c>
      <c r="Z53" s="116">
        <v>933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712</v>
      </c>
      <c r="W54" s="116">
        <v>795</v>
      </c>
      <c r="X54" s="116">
        <v>940</v>
      </c>
      <c r="Y54" s="116">
        <v>868</v>
      </c>
      <c r="Z54" s="116">
        <v>963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649</v>
      </c>
      <c r="W55" s="116">
        <v>654</v>
      </c>
      <c r="X55" s="116">
        <v>787</v>
      </c>
      <c r="Y55" s="116">
        <v>630</v>
      </c>
      <c r="Z55" s="116">
        <v>682</v>
      </c>
    </row>
    <row r="56" spans="1:26" ht="15" customHeight="1" x14ac:dyDescent="0.25">
      <c r="S56" s="119" t="s">
        <v>49</v>
      </c>
      <c r="T56" s="119"/>
      <c r="U56" s="116"/>
      <c r="V56" s="116">
        <v>282</v>
      </c>
      <c r="W56" s="116">
        <v>302</v>
      </c>
      <c r="X56" s="116">
        <v>417</v>
      </c>
      <c r="Y56" s="116">
        <v>380</v>
      </c>
      <c r="Z56" s="116">
        <v>447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121</v>
      </c>
      <c r="W57" s="116">
        <v>127</v>
      </c>
      <c r="X57" s="116">
        <v>149</v>
      </c>
      <c r="Y57" s="116">
        <v>131</v>
      </c>
      <c r="Z57" s="116">
        <v>151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67</v>
      </c>
      <c r="W58" s="116">
        <v>70</v>
      </c>
      <c r="X58" s="116">
        <v>78</v>
      </c>
      <c r="Y58" s="116">
        <v>57</v>
      </c>
      <c r="Z58" s="116">
        <v>71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34</v>
      </c>
      <c r="W59" s="116">
        <v>32</v>
      </c>
      <c r="X59" s="116">
        <v>28</v>
      </c>
      <c r="Y59" s="116">
        <v>31</v>
      </c>
      <c r="Z59" s="116">
        <v>44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17</v>
      </c>
      <c r="W60" s="116">
        <v>13</v>
      </c>
      <c r="X60" s="116">
        <v>23</v>
      </c>
      <c r="Y60" s="116">
        <v>20</v>
      </c>
      <c r="Z60" s="116">
        <v>16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9332</v>
      </c>
      <c r="W61" s="116">
        <v>9780</v>
      </c>
      <c r="X61" s="116">
        <v>10933</v>
      </c>
      <c r="Y61" s="116">
        <v>10221</v>
      </c>
      <c r="Z61" s="116">
        <v>10391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19</v>
      </c>
      <c r="W63" s="116">
        <v>24</v>
      </c>
      <c r="X63" s="116">
        <v>22</v>
      </c>
      <c r="Y63" s="116">
        <v>22</v>
      </c>
      <c r="Z63" s="116">
        <v>40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323</v>
      </c>
      <c r="W64" s="116">
        <v>319</v>
      </c>
      <c r="X64" s="116">
        <v>363</v>
      </c>
      <c r="Y64" s="116">
        <v>375</v>
      </c>
      <c r="Z64" s="116">
        <v>375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Mount Gambier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654</v>
      </c>
      <c r="W65" s="116">
        <v>676</v>
      </c>
      <c r="X65" s="116">
        <v>729</v>
      </c>
      <c r="Y65" s="116">
        <v>711</v>
      </c>
      <c r="Z65" s="116">
        <v>730</v>
      </c>
    </row>
    <row r="66" spans="1:26" x14ac:dyDescent="0.25">
      <c r="S66" s="119" t="s">
        <v>40</v>
      </c>
      <c r="T66" s="119"/>
      <c r="U66" s="116"/>
      <c r="V66" s="116">
        <v>855</v>
      </c>
      <c r="W66" s="116">
        <v>871</v>
      </c>
      <c r="X66" s="116">
        <v>939</v>
      </c>
      <c r="Y66" s="116">
        <v>926</v>
      </c>
      <c r="Z66" s="116">
        <v>932</v>
      </c>
    </row>
    <row r="67" spans="1:26" x14ac:dyDescent="0.25">
      <c r="S67" s="119" t="s">
        <v>41</v>
      </c>
      <c r="T67" s="119"/>
      <c r="U67" s="116"/>
      <c r="V67" s="116">
        <v>948</v>
      </c>
      <c r="W67" s="116">
        <v>943</v>
      </c>
      <c r="X67" s="116">
        <v>1056</v>
      </c>
      <c r="Y67" s="116">
        <v>1058</v>
      </c>
      <c r="Z67" s="116">
        <v>1143</v>
      </c>
    </row>
    <row r="68" spans="1:26" x14ac:dyDescent="0.25">
      <c r="S68" s="119" t="s">
        <v>42</v>
      </c>
      <c r="T68" s="119"/>
      <c r="U68" s="116"/>
      <c r="V68" s="116">
        <v>870</v>
      </c>
      <c r="W68" s="116">
        <v>928</v>
      </c>
      <c r="X68" s="116">
        <v>974</v>
      </c>
      <c r="Y68" s="116">
        <v>939</v>
      </c>
      <c r="Z68" s="116">
        <v>976</v>
      </c>
    </row>
    <row r="69" spans="1:26" x14ac:dyDescent="0.25">
      <c r="S69" s="119" t="s">
        <v>43</v>
      </c>
      <c r="T69" s="119"/>
      <c r="U69" s="116"/>
      <c r="V69" s="116">
        <v>844</v>
      </c>
      <c r="W69" s="116">
        <v>905</v>
      </c>
      <c r="X69" s="116">
        <v>942</v>
      </c>
      <c r="Y69" s="116">
        <v>986</v>
      </c>
      <c r="Z69" s="116">
        <v>983</v>
      </c>
    </row>
    <row r="70" spans="1:26" x14ac:dyDescent="0.25">
      <c r="S70" s="119" t="s">
        <v>44</v>
      </c>
      <c r="T70" s="119"/>
      <c r="U70" s="116"/>
      <c r="V70" s="116">
        <v>899</v>
      </c>
      <c r="W70" s="116">
        <v>915</v>
      </c>
      <c r="X70" s="116">
        <v>887</v>
      </c>
      <c r="Y70" s="116">
        <v>810</v>
      </c>
      <c r="Z70" s="116">
        <v>835</v>
      </c>
    </row>
    <row r="71" spans="1:26" x14ac:dyDescent="0.25">
      <c r="S71" s="119" t="s">
        <v>45</v>
      </c>
      <c r="T71" s="119"/>
      <c r="U71" s="116"/>
      <c r="V71" s="116">
        <v>937</v>
      </c>
      <c r="W71" s="116">
        <v>1014</v>
      </c>
      <c r="X71" s="116">
        <v>1099</v>
      </c>
      <c r="Y71" s="116">
        <v>999</v>
      </c>
      <c r="Z71" s="116">
        <v>1001</v>
      </c>
    </row>
    <row r="72" spans="1:26" x14ac:dyDescent="0.25">
      <c r="S72" s="119" t="s">
        <v>46</v>
      </c>
      <c r="T72" s="119"/>
      <c r="U72" s="116"/>
      <c r="V72" s="116">
        <v>917</v>
      </c>
      <c r="W72" s="116">
        <v>936</v>
      </c>
      <c r="X72" s="116">
        <v>1009</v>
      </c>
      <c r="Y72" s="116">
        <v>931</v>
      </c>
      <c r="Z72" s="116">
        <v>967</v>
      </c>
    </row>
    <row r="73" spans="1:26" x14ac:dyDescent="0.25">
      <c r="S73" s="119" t="s">
        <v>47</v>
      </c>
      <c r="T73" s="119"/>
      <c r="U73" s="116"/>
      <c r="V73" s="116">
        <v>785</v>
      </c>
      <c r="W73" s="116">
        <v>870</v>
      </c>
      <c r="X73" s="116">
        <v>960</v>
      </c>
      <c r="Y73" s="116">
        <v>902</v>
      </c>
      <c r="Z73" s="116">
        <v>962</v>
      </c>
    </row>
    <row r="74" spans="1:26" x14ac:dyDescent="0.25">
      <c r="S74" s="119" t="s">
        <v>48</v>
      </c>
      <c r="T74" s="119"/>
      <c r="U74" s="116"/>
      <c r="V74" s="116">
        <v>534</v>
      </c>
      <c r="W74" s="116">
        <v>586</v>
      </c>
      <c r="X74" s="116">
        <v>618</v>
      </c>
      <c r="Y74" s="116">
        <v>581</v>
      </c>
      <c r="Z74" s="116">
        <v>684</v>
      </c>
    </row>
    <row r="75" spans="1:26" x14ac:dyDescent="0.25">
      <c r="S75" s="119" t="s">
        <v>49</v>
      </c>
      <c r="T75" s="119"/>
      <c r="U75" s="116"/>
      <c r="V75" s="116">
        <v>190</v>
      </c>
      <c r="W75" s="116">
        <v>204</v>
      </c>
      <c r="X75" s="116">
        <v>294</v>
      </c>
      <c r="Y75" s="116">
        <v>291</v>
      </c>
      <c r="Z75" s="116">
        <v>324</v>
      </c>
    </row>
    <row r="76" spans="1:26" x14ac:dyDescent="0.25">
      <c r="S76" s="119" t="s">
        <v>50</v>
      </c>
      <c r="T76" s="119"/>
      <c r="U76" s="116"/>
      <c r="V76" s="116">
        <v>66</v>
      </c>
      <c r="W76" s="116">
        <v>76</v>
      </c>
      <c r="X76" s="116">
        <v>98</v>
      </c>
      <c r="Y76" s="116">
        <v>92</v>
      </c>
      <c r="Z76" s="116">
        <v>106</v>
      </c>
    </row>
    <row r="77" spans="1:26" x14ac:dyDescent="0.25">
      <c r="S77" s="119" t="s">
        <v>51</v>
      </c>
      <c r="T77" s="119"/>
      <c r="U77" s="116"/>
      <c r="V77" s="116">
        <v>44</v>
      </c>
      <c r="W77" s="116">
        <v>39</v>
      </c>
      <c r="X77" s="116">
        <v>51</v>
      </c>
      <c r="Y77" s="116">
        <v>51</v>
      </c>
      <c r="Z77" s="116">
        <v>53</v>
      </c>
    </row>
    <row r="78" spans="1:26" x14ac:dyDescent="0.25">
      <c r="S78" s="119" t="s">
        <v>52</v>
      </c>
      <c r="T78" s="119"/>
      <c r="U78" s="116"/>
      <c r="V78" s="116">
        <v>24</v>
      </c>
      <c r="W78" s="116">
        <v>19</v>
      </c>
      <c r="X78" s="116">
        <v>26</v>
      </c>
      <c r="Y78" s="116">
        <v>22</v>
      </c>
      <c r="Z78" s="116">
        <v>26</v>
      </c>
    </row>
    <row r="79" spans="1:26" x14ac:dyDescent="0.25">
      <c r="S79" s="119" t="s">
        <v>53</v>
      </c>
      <c r="T79" s="119"/>
      <c r="U79" s="116"/>
      <c r="V79" s="116">
        <v>19</v>
      </c>
      <c r="W79" s="116">
        <v>20</v>
      </c>
      <c r="X79" s="116">
        <v>25</v>
      </c>
      <c r="Y79" s="116">
        <v>17</v>
      </c>
      <c r="Z79" s="116">
        <v>20</v>
      </c>
    </row>
    <row r="80" spans="1:26" x14ac:dyDescent="0.25">
      <c r="S80" s="122" t="s">
        <v>54</v>
      </c>
      <c r="T80" s="122"/>
      <c r="U80" s="116"/>
      <c r="V80" s="116">
        <v>8919</v>
      </c>
      <c r="W80" s="116">
        <v>9345</v>
      </c>
      <c r="X80" s="116">
        <v>10109</v>
      </c>
      <c r="Y80" s="116">
        <v>9708</v>
      </c>
      <c r="Z80" s="116">
        <v>10157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Mount Gambier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504</v>
      </c>
      <c r="W83" s="116">
        <v>537</v>
      </c>
      <c r="X83" s="116">
        <v>588</v>
      </c>
      <c r="Y83" s="116">
        <v>581</v>
      </c>
      <c r="Z83" s="116">
        <v>586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581</v>
      </c>
      <c r="W84" s="116">
        <v>569</v>
      </c>
      <c r="X84" s="116">
        <v>601</v>
      </c>
      <c r="Y84" s="116">
        <v>570</v>
      </c>
      <c r="Z84" s="116">
        <v>581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1278</v>
      </c>
      <c r="W85" s="116">
        <v>1302</v>
      </c>
      <c r="X85" s="116">
        <v>1387</v>
      </c>
      <c r="Y85" s="116">
        <v>1352</v>
      </c>
      <c r="Z85" s="116">
        <v>1437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20,549</v>
      </c>
      <c r="D86" s="98">
        <f t="shared" ref="D86:D91" si="4">AD4</f>
        <v>3.1213930847593607E-2</v>
      </c>
      <c r="E86" s="99">
        <f t="shared" ref="E86:E91" si="5">AD4</f>
        <v>3.1213930847593607E-2</v>
      </c>
      <c r="F86" s="98">
        <f t="shared" ref="F86:F91" si="6">AF4</f>
        <v>0.12603430324949305</v>
      </c>
      <c r="G86" s="99">
        <f t="shared" ref="G86:G91" si="7">AF4</f>
        <v>0.12603430324949305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347</v>
      </c>
      <c r="W86" s="116">
        <v>391</v>
      </c>
      <c r="X86" s="116">
        <v>425</v>
      </c>
      <c r="Y86" s="116">
        <v>460</v>
      </c>
      <c r="Z86" s="116">
        <v>458</v>
      </c>
    </row>
    <row r="87" spans="1:30" ht="15" customHeight="1" x14ac:dyDescent="0.25">
      <c r="A87" s="100" t="s">
        <v>4</v>
      </c>
      <c r="B87" s="51"/>
      <c r="C87" s="101" t="str">
        <f t="shared" si="3"/>
        <v>10,396</v>
      </c>
      <c r="D87" s="98">
        <f t="shared" si="4"/>
        <v>1.6823161189358338E-2</v>
      </c>
      <c r="E87" s="99">
        <f t="shared" si="5"/>
        <v>1.6823161189358338E-2</v>
      </c>
      <c r="F87" s="98">
        <f t="shared" si="6"/>
        <v>0.11413567677633685</v>
      </c>
      <c r="G87" s="99">
        <f t="shared" si="7"/>
        <v>0.11413567677633685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248</v>
      </c>
      <c r="W87" s="116">
        <v>247</v>
      </c>
      <c r="X87" s="116">
        <v>269</v>
      </c>
      <c r="Y87" s="116">
        <v>250</v>
      </c>
      <c r="Z87" s="116">
        <v>244</v>
      </c>
    </row>
    <row r="88" spans="1:30" ht="15" customHeight="1" x14ac:dyDescent="0.25">
      <c r="A88" s="100" t="s">
        <v>5</v>
      </c>
      <c r="B88" s="51"/>
      <c r="C88" s="101" t="str">
        <f t="shared" si="3"/>
        <v>10,153</v>
      </c>
      <c r="D88" s="98">
        <f t="shared" si="4"/>
        <v>4.6269579554822693E-2</v>
      </c>
      <c r="E88" s="99">
        <f t="shared" si="5"/>
        <v>4.6269579554822693E-2</v>
      </c>
      <c r="F88" s="98">
        <f t="shared" si="6"/>
        <v>0.13822869955156958</v>
      </c>
      <c r="G88" s="99">
        <f t="shared" si="7"/>
        <v>0.13822869955156958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422</v>
      </c>
      <c r="W88" s="116">
        <v>429</v>
      </c>
      <c r="X88" s="116">
        <v>487</v>
      </c>
      <c r="Y88" s="116">
        <v>472</v>
      </c>
      <c r="Z88" s="116">
        <v>465</v>
      </c>
    </row>
    <row r="89" spans="1:30" ht="15" customHeight="1" x14ac:dyDescent="0.25">
      <c r="A89" s="51" t="s">
        <v>6</v>
      </c>
      <c r="B89" s="51"/>
      <c r="C89" s="101" t="str">
        <f t="shared" si="3"/>
        <v>14,881</v>
      </c>
      <c r="D89" s="98">
        <f t="shared" si="4"/>
        <v>5.1586460320825367E-2</v>
      </c>
      <c r="E89" s="99">
        <f t="shared" si="5"/>
        <v>5.1586460320825367E-2</v>
      </c>
      <c r="F89" s="98">
        <f t="shared" si="6"/>
        <v>0.11895631250469951</v>
      </c>
      <c r="G89" s="99">
        <f t="shared" si="7"/>
        <v>0.11895631250469951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886</v>
      </c>
      <c r="W89" s="116">
        <v>921</v>
      </c>
      <c r="X89" s="116">
        <v>1014</v>
      </c>
      <c r="Y89" s="116">
        <v>976</v>
      </c>
      <c r="Z89" s="116">
        <v>1006</v>
      </c>
    </row>
    <row r="90" spans="1:30" ht="15" customHeight="1" x14ac:dyDescent="0.25">
      <c r="A90" s="51" t="s">
        <v>100</v>
      </c>
      <c r="B90" s="51"/>
      <c r="C90" s="101" t="str">
        <f t="shared" si="3"/>
        <v>$41,216</v>
      </c>
      <c r="D90" s="98">
        <f t="shared" si="4"/>
        <v>3.0702960888266517E-2</v>
      </c>
      <c r="E90" s="99">
        <f t="shared" si="5"/>
        <v>3.0702960888266517E-2</v>
      </c>
      <c r="F90" s="98">
        <f t="shared" si="6"/>
        <v>0.10385532165622147</v>
      </c>
      <c r="G90" s="99">
        <f t="shared" si="7"/>
        <v>0.10385532165622147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1316</v>
      </c>
      <c r="W90" s="116">
        <v>1341</v>
      </c>
      <c r="X90" s="116">
        <v>1522</v>
      </c>
      <c r="Y90" s="116">
        <v>1436</v>
      </c>
      <c r="Z90" s="116">
        <v>1501</v>
      </c>
    </row>
    <row r="91" spans="1:30" ht="15" customHeight="1" x14ac:dyDescent="0.25">
      <c r="A91" s="51" t="s">
        <v>7</v>
      </c>
      <c r="B91" s="51"/>
      <c r="C91" s="101" t="str">
        <f t="shared" si="3"/>
        <v>$783.6 mil</v>
      </c>
      <c r="D91" s="98">
        <f t="shared" si="4"/>
        <v>8.3123628850698461E-2</v>
      </c>
      <c r="E91" s="99">
        <f t="shared" si="5"/>
        <v>8.3123628850698461E-2</v>
      </c>
      <c r="F91" s="98">
        <f t="shared" si="6"/>
        <v>0.24170552776316279</v>
      </c>
      <c r="G91" s="99">
        <f t="shared" si="7"/>
        <v>0.24170552776316279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6881</v>
      </c>
      <c r="W91" s="116">
        <v>7032</v>
      </c>
      <c r="X91" s="116">
        <v>7668</v>
      </c>
      <c r="Y91" s="116">
        <v>7274</v>
      </c>
      <c r="Z91" s="116">
        <v>7604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333</v>
      </c>
      <c r="W93" s="116">
        <v>355</v>
      </c>
      <c r="X93" s="116">
        <v>394</v>
      </c>
      <c r="Y93" s="116">
        <v>401</v>
      </c>
      <c r="Z93" s="116">
        <v>431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1025</v>
      </c>
      <c r="W94" s="116">
        <v>1092</v>
      </c>
      <c r="X94" s="116">
        <v>1181</v>
      </c>
      <c r="Y94" s="116">
        <v>1131</v>
      </c>
      <c r="Z94" s="116">
        <v>1185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201</v>
      </c>
      <c r="W95" s="116">
        <v>190</v>
      </c>
      <c r="X95" s="116">
        <v>204</v>
      </c>
      <c r="Y95" s="116">
        <v>202</v>
      </c>
      <c r="Z95" s="116">
        <v>218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1116</v>
      </c>
      <c r="W96" s="116">
        <v>1207</v>
      </c>
      <c r="X96" s="116">
        <v>1331</v>
      </c>
      <c r="Y96" s="116">
        <v>1350</v>
      </c>
      <c r="Z96" s="116">
        <v>1437</v>
      </c>
    </row>
    <row r="97" spans="1:32" ht="15" customHeight="1" x14ac:dyDescent="0.25">
      <c r="S97" s="119" t="s">
        <v>191</v>
      </c>
      <c r="T97" s="119"/>
      <c r="U97" s="116"/>
      <c r="V97" s="116">
        <v>1002</v>
      </c>
      <c r="W97" s="116">
        <v>1101</v>
      </c>
      <c r="X97" s="116">
        <v>1168</v>
      </c>
      <c r="Y97" s="116">
        <v>1103</v>
      </c>
      <c r="Z97" s="116">
        <v>1140</v>
      </c>
    </row>
    <row r="98" spans="1:32" ht="15" customHeight="1" x14ac:dyDescent="0.25">
      <c r="S98" s="119" t="s">
        <v>192</v>
      </c>
      <c r="T98" s="119"/>
      <c r="U98" s="116"/>
      <c r="V98" s="116">
        <v>968</v>
      </c>
      <c r="W98" s="116">
        <v>975</v>
      </c>
      <c r="X98" s="116">
        <v>1029</v>
      </c>
      <c r="Y98" s="116">
        <v>1001</v>
      </c>
      <c r="Z98" s="116">
        <v>995</v>
      </c>
    </row>
    <row r="99" spans="1:32" ht="15" customHeight="1" x14ac:dyDescent="0.25">
      <c r="S99" s="119" t="s">
        <v>193</v>
      </c>
      <c r="T99" s="119"/>
      <c r="U99" s="116"/>
      <c r="V99" s="116">
        <v>38</v>
      </c>
      <c r="W99" s="116">
        <v>40</v>
      </c>
      <c r="X99" s="116">
        <v>47</v>
      </c>
      <c r="Y99" s="116">
        <v>50</v>
      </c>
      <c r="Z99" s="116">
        <v>51</v>
      </c>
    </row>
    <row r="100" spans="1:32" ht="15" customHeight="1" x14ac:dyDescent="0.25">
      <c r="S100" s="119" t="s">
        <v>59</v>
      </c>
      <c r="T100" s="119"/>
      <c r="U100" s="116"/>
      <c r="V100" s="116">
        <v>565</v>
      </c>
      <c r="W100" s="116">
        <v>575</v>
      </c>
      <c r="X100" s="116">
        <v>654</v>
      </c>
      <c r="Y100" s="116">
        <v>663</v>
      </c>
      <c r="Z100" s="116">
        <v>717</v>
      </c>
    </row>
    <row r="101" spans="1:32" x14ac:dyDescent="0.25">
      <c r="A101" s="20"/>
      <c r="S101" s="122" t="s">
        <v>54</v>
      </c>
      <c r="T101" s="122"/>
      <c r="U101" s="116"/>
      <c r="V101" s="116">
        <v>6421</v>
      </c>
      <c r="W101" s="116">
        <v>6590</v>
      </c>
      <c r="X101" s="116">
        <v>7178</v>
      </c>
      <c r="Y101" s="116">
        <v>6872</v>
      </c>
      <c r="Z101" s="116">
        <v>7279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13471</v>
      </c>
      <c r="W104" s="116">
        <v>14532</v>
      </c>
      <c r="X104" s="116">
        <v>15744</v>
      </c>
      <c r="Y104" s="116">
        <v>15099</v>
      </c>
      <c r="Z104" s="116">
        <v>15524</v>
      </c>
      <c r="AB104" s="113" t="str">
        <f>TEXT(Z104,"###,###")</f>
        <v>15,524</v>
      </c>
      <c r="AD104" s="134">
        <f>Z104/($Z$4)*100</f>
        <v>75.546255292228338</v>
      </c>
      <c r="AF104" s="113"/>
    </row>
    <row r="105" spans="1:32" x14ac:dyDescent="0.25">
      <c r="S105" s="119" t="s">
        <v>18</v>
      </c>
      <c r="T105" s="119"/>
      <c r="U105" s="116"/>
      <c r="V105" s="116">
        <v>3133</v>
      </c>
      <c r="W105" s="116">
        <v>3243</v>
      </c>
      <c r="X105" s="116">
        <v>3406</v>
      </c>
      <c r="Y105" s="116">
        <v>3342</v>
      </c>
      <c r="Z105" s="116">
        <v>3409</v>
      </c>
      <c r="AB105" s="113" t="str">
        <f>TEXT(Z105,"###,###")</f>
        <v>3,409</v>
      </c>
      <c r="AD105" s="134">
        <f>Z105/($Z$4)*100</f>
        <v>16.589615066426592</v>
      </c>
      <c r="AF105" s="113"/>
    </row>
    <row r="106" spans="1:32" x14ac:dyDescent="0.25">
      <c r="S106" s="122" t="s">
        <v>54</v>
      </c>
      <c r="T106" s="122"/>
      <c r="U106" s="124"/>
      <c r="V106" s="124">
        <v>16604</v>
      </c>
      <c r="W106" s="124">
        <v>17775</v>
      </c>
      <c r="X106" s="124">
        <v>19150</v>
      </c>
      <c r="Y106" s="124">
        <v>18441</v>
      </c>
      <c r="Z106" s="124">
        <v>18933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2301</v>
      </c>
      <c r="W108" s="116">
        <v>2636</v>
      </c>
      <c r="X108" s="116">
        <v>2970</v>
      </c>
      <c r="Y108" s="116">
        <v>2621</v>
      </c>
      <c r="Z108" s="116">
        <v>2785</v>
      </c>
      <c r="AB108" s="113" t="str">
        <f>TEXT(Z108,"###,###")</f>
        <v>2,785</v>
      </c>
      <c r="AD108" s="134">
        <f>Z108/($Z$4)*100</f>
        <v>13.552970947491364</v>
      </c>
      <c r="AF108" s="113"/>
    </row>
    <row r="109" spans="1:32" x14ac:dyDescent="0.25">
      <c r="S109" s="119" t="s">
        <v>21</v>
      </c>
      <c r="T109" s="119"/>
      <c r="U109" s="116"/>
      <c r="V109" s="116">
        <v>3061</v>
      </c>
      <c r="W109" s="116">
        <v>3619</v>
      </c>
      <c r="X109" s="116">
        <v>3603</v>
      </c>
      <c r="Y109" s="116">
        <v>3233</v>
      </c>
      <c r="Z109" s="116">
        <v>3608</v>
      </c>
      <c r="AB109" s="113" t="str">
        <f>TEXT(Z109,"###,###")</f>
        <v>3,608</v>
      </c>
      <c r="AD109" s="134">
        <f>Z109/($Z$4)*100</f>
        <v>17.558032021022921</v>
      </c>
      <c r="AF109" s="113"/>
    </row>
    <row r="110" spans="1:32" x14ac:dyDescent="0.25">
      <c r="S110" s="119" t="s">
        <v>22</v>
      </c>
      <c r="T110" s="119"/>
      <c r="U110" s="116"/>
      <c r="V110" s="116">
        <v>4645</v>
      </c>
      <c r="W110" s="116">
        <v>4581</v>
      </c>
      <c r="X110" s="116">
        <v>5068</v>
      </c>
      <c r="Y110" s="116">
        <v>4895</v>
      </c>
      <c r="Z110" s="116">
        <v>4935</v>
      </c>
      <c r="AB110" s="113" t="str">
        <f>TEXT(Z110,"###,###")</f>
        <v>4,935</v>
      </c>
      <c r="AD110" s="134">
        <f>Z110/($Z$4)*100</f>
        <v>24.015767190617549</v>
      </c>
      <c r="AF110" s="113"/>
    </row>
    <row r="111" spans="1:32" x14ac:dyDescent="0.25">
      <c r="S111" s="119" t="s">
        <v>23</v>
      </c>
      <c r="T111" s="119"/>
      <c r="U111" s="116"/>
      <c r="V111" s="116">
        <v>6606</v>
      </c>
      <c r="W111" s="116">
        <v>6939</v>
      </c>
      <c r="X111" s="116">
        <v>7513</v>
      </c>
      <c r="Y111" s="116">
        <v>7691</v>
      </c>
      <c r="Z111" s="116">
        <v>7576</v>
      </c>
      <c r="AB111" s="113" t="str">
        <f>TEXT(Z111,"###,###")</f>
        <v>7,576</v>
      </c>
      <c r="AD111" s="134">
        <f>Z111/($Z$4)*100</f>
        <v>36.867974110662324</v>
      </c>
      <c r="AF111" s="113"/>
    </row>
    <row r="112" spans="1:32" x14ac:dyDescent="0.25">
      <c r="S112" s="122" t="s">
        <v>54</v>
      </c>
      <c r="T112" s="122"/>
      <c r="U112" s="116"/>
      <c r="V112" s="116">
        <v>18249</v>
      </c>
      <c r="W112" s="116">
        <v>19125</v>
      </c>
      <c r="X112" s="116">
        <v>21043</v>
      </c>
      <c r="Y112" s="116">
        <v>19932</v>
      </c>
      <c r="Z112" s="116">
        <v>20548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42.06</v>
      </c>
      <c r="W118" s="135">
        <v>41.26</v>
      </c>
      <c r="X118" s="135">
        <v>41.81</v>
      </c>
      <c r="Y118" s="135">
        <v>41.16</v>
      </c>
      <c r="Z118" s="135">
        <v>41.87</v>
      </c>
      <c r="AB118" s="113" t="str">
        <f>TEXT(Z118,"##.0")</f>
        <v>41.9</v>
      </c>
    </row>
    <row r="120" spans="19:32" x14ac:dyDescent="0.25">
      <c r="S120" s="105" t="s">
        <v>102</v>
      </c>
      <c r="T120" s="116"/>
      <c r="U120" s="116"/>
      <c r="V120" s="116">
        <v>11652</v>
      </c>
      <c r="W120" s="116">
        <v>11950</v>
      </c>
      <c r="X120" s="116">
        <v>12781</v>
      </c>
      <c r="Y120" s="116">
        <v>12437</v>
      </c>
      <c r="Z120" s="116">
        <v>12881</v>
      </c>
      <c r="AB120" s="113" t="str">
        <f>TEXT(Z120,"###,###")</f>
        <v>12,881</v>
      </c>
    </row>
    <row r="121" spans="19:32" x14ac:dyDescent="0.25">
      <c r="S121" s="105" t="s">
        <v>103</v>
      </c>
      <c r="T121" s="116"/>
      <c r="U121" s="116"/>
      <c r="V121" s="116">
        <v>880</v>
      </c>
      <c r="W121" s="116">
        <v>884</v>
      </c>
      <c r="X121" s="116">
        <v>1152</v>
      </c>
      <c r="Y121" s="116">
        <v>882</v>
      </c>
      <c r="Z121" s="116">
        <v>1084</v>
      </c>
      <c r="AB121" s="113" t="str">
        <f>TEXT(Z121,"###,###")</f>
        <v>1,084</v>
      </c>
    </row>
    <row r="122" spans="19:32" x14ac:dyDescent="0.25">
      <c r="S122" s="105" t="s">
        <v>104</v>
      </c>
      <c r="T122" s="116"/>
      <c r="U122" s="116"/>
      <c r="V122" s="116">
        <v>769</v>
      </c>
      <c r="W122" s="116">
        <v>788</v>
      </c>
      <c r="X122" s="116">
        <v>917</v>
      </c>
      <c r="Y122" s="116">
        <v>828</v>
      </c>
      <c r="Z122" s="116">
        <v>912</v>
      </c>
      <c r="AB122" s="113" t="str">
        <f>TEXT(Z122,"###,###")</f>
        <v>912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12421</v>
      </c>
      <c r="W124" s="116">
        <v>12738</v>
      </c>
      <c r="X124" s="116">
        <v>13698</v>
      </c>
      <c r="Y124" s="116">
        <v>13265</v>
      </c>
      <c r="Z124" s="116">
        <v>13793</v>
      </c>
      <c r="AB124" s="113" t="str">
        <f>TEXT(Z124,"###,###")</f>
        <v>13,793</v>
      </c>
      <c r="AD124" s="131">
        <f>Z124/$Z$7*100</f>
        <v>92.688663396277121</v>
      </c>
    </row>
    <row r="125" spans="19:32" x14ac:dyDescent="0.25">
      <c r="S125" s="105" t="s">
        <v>106</v>
      </c>
      <c r="T125" s="116"/>
      <c r="U125" s="116"/>
      <c r="V125" s="116">
        <v>1649</v>
      </c>
      <c r="W125" s="116">
        <v>1672</v>
      </c>
      <c r="X125" s="116">
        <v>2069</v>
      </c>
      <c r="Y125" s="116">
        <v>1710</v>
      </c>
      <c r="Z125" s="116">
        <v>1996</v>
      </c>
      <c r="AB125" s="113" t="str">
        <f>TEXT(Z125,"###,###")</f>
        <v>1,996</v>
      </c>
      <c r="AD125" s="131">
        <f>Z125/$Z$7*100</f>
        <v>13.413077078153348</v>
      </c>
    </row>
    <row r="127" spans="19:32" x14ac:dyDescent="0.25">
      <c r="S127" s="105" t="s">
        <v>107</v>
      </c>
      <c r="T127" s="116"/>
      <c r="U127" s="116"/>
      <c r="V127" s="116">
        <v>6880</v>
      </c>
      <c r="W127" s="116">
        <v>7032</v>
      </c>
      <c r="X127" s="116">
        <v>7673</v>
      </c>
      <c r="Y127" s="116">
        <v>7280</v>
      </c>
      <c r="Z127" s="116">
        <v>7599</v>
      </c>
      <c r="AB127" s="113" t="str">
        <f>TEXT(Z127,"###,###")</f>
        <v>7,599</v>
      </c>
      <c r="AD127" s="131">
        <f>Z127/$Z$7*100</f>
        <v>51.065116591626904</v>
      </c>
    </row>
    <row r="128" spans="19:32" x14ac:dyDescent="0.25">
      <c r="S128" s="105" t="s">
        <v>108</v>
      </c>
      <c r="T128" s="116"/>
      <c r="U128" s="116"/>
      <c r="V128" s="116">
        <v>6418</v>
      </c>
      <c r="W128" s="116">
        <v>6590</v>
      </c>
      <c r="X128" s="116">
        <v>7178</v>
      </c>
      <c r="Y128" s="116">
        <v>6870</v>
      </c>
      <c r="Z128" s="116">
        <v>7279</v>
      </c>
      <c r="AB128" s="113" t="str">
        <f>TEXT(Z128,"###,###")</f>
        <v>7,279</v>
      </c>
      <c r="AD128" s="131">
        <f>Z128/$Z$7*100</f>
        <v>48.914723472884887</v>
      </c>
    </row>
    <row r="130" spans="19:20" x14ac:dyDescent="0.25">
      <c r="S130" s="105" t="s">
        <v>267</v>
      </c>
      <c r="T130" s="131">
        <v>86.560043007862376</v>
      </c>
    </row>
    <row r="131" spans="19:20" x14ac:dyDescent="0.25">
      <c r="S131" s="105" t="s">
        <v>268</v>
      </c>
      <c r="T131" s="131">
        <v>7.2844566897385929</v>
      </c>
    </row>
    <row r="132" spans="19:20" x14ac:dyDescent="0.25">
      <c r="S132" s="105" t="s">
        <v>269</v>
      </c>
      <c r="T132" s="131">
        <v>6.128620388414757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D039A59-BFC2-4479-A632-355C0218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10E5EA-350D-4430-8EF2-33F10C75D0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07DB8F-C7DA-44C5-91D3-9C2F3785B1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A86305E-F17F-4B82-AFE3-C16C64A6C3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CB26-6EB3-45B6-90FC-82C9A7EE7237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148</v>
      </c>
      <c r="T1" s="103"/>
      <c r="U1" s="103"/>
      <c r="V1" s="103"/>
      <c r="W1" s="103"/>
      <c r="X1" s="103"/>
      <c r="Y1" s="104" t="s">
        <v>232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148</v>
      </c>
      <c r="Y3" s="109" t="s">
        <v>232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10.37 Mount Remarkable,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1358</v>
      </c>
      <c r="W4" s="112">
        <v>1642</v>
      </c>
      <c r="X4" s="112">
        <v>2181</v>
      </c>
      <c r="Y4" s="112">
        <v>1950</v>
      </c>
      <c r="Z4" s="112">
        <v>2266</v>
      </c>
      <c r="AB4" s="113" t="str">
        <f>TEXT(Z4,"###,###")</f>
        <v>2,266</v>
      </c>
      <c r="AD4" s="114">
        <f>Z4/Y4-1</f>
        <v>0.16205128205128205</v>
      </c>
      <c r="AF4" s="114">
        <f>Z4/V4-1</f>
        <v>0.66863033873343158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707</v>
      </c>
      <c r="W5" s="112">
        <v>869</v>
      </c>
      <c r="X5" s="112">
        <v>1179</v>
      </c>
      <c r="Y5" s="112">
        <v>1038</v>
      </c>
      <c r="Z5" s="112">
        <v>1202</v>
      </c>
      <c r="AB5" s="113" t="str">
        <f>TEXT(Z5,"###,###")</f>
        <v>1,202</v>
      </c>
      <c r="AD5" s="114">
        <f t="shared" ref="AD5:AD9" si="0">Z5/Y5-1</f>
        <v>0.1579961464354529</v>
      </c>
      <c r="AF5" s="114">
        <f t="shared" ref="AF5:AF9" si="1">Z5/V5-1</f>
        <v>0.70014144271570022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645</v>
      </c>
      <c r="W6" s="112">
        <v>773</v>
      </c>
      <c r="X6" s="112">
        <v>996</v>
      </c>
      <c r="Y6" s="112">
        <v>915</v>
      </c>
      <c r="Z6" s="112">
        <v>1061</v>
      </c>
      <c r="AB6" s="113" t="str">
        <f>TEXT(Z6,"###,###")</f>
        <v>1,061</v>
      </c>
      <c r="AD6" s="114">
        <f t="shared" si="0"/>
        <v>0.15956284153005473</v>
      </c>
      <c r="AF6" s="114">
        <f t="shared" si="1"/>
        <v>0.64496124031007751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936</v>
      </c>
      <c r="W7" s="112">
        <v>1077</v>
      </c>
      <c r="X7" s="112">
        <v>1470</v>
      </c>
      <c r="Y7" s="112">
        <v>1245</v>
      </c>
      <c r="Z7" s="112">
        <v>1497</v>
      </c>
      <c r="AB7" s="113" t="str">
        <f>TEXT(Z7,"###,###")</f>
        <v>1,497</v>
      </c>
      <c r="AD7" s="114">
        <f t="shared" si="0"/>
        <v>0.2024096385542169</v>
      </c>
      <c r="AF7" s="114">
        <f t="shared" si="1"/>
        <v>0.59935897435897445</v>
      </c>
    </row>
    <row r="8" spans="1:32" ht="17.25" customHeight="1" x14ac:dyDescent="0.25">
      <c r="A8" s="66" t="s">
        <v>13</v>
      </c>
      <c r="B8" s="67"/>
      <c r="C8" s="31"/>
      <c r="D8" s="68" t="str">
        <f>AB4</f>
        <v>2,266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1,497</v>
      </c>
      <c r="P8" s="69"/>
      <c r="S8" s="111" t="s">
        <v>86</v>
      </c>
      <c r="T8" s="112"/>
      <c r="U8" s="112"/>
      <c r="V8" s="112">
        <v>35745</v>
      </c>
      <c r="W8" s="112">
        <v>35861.730000000003</v>
      </c>
      <c r="X8" s="112">
        <v>35201.379999999997</v>
      </c>
      <c r="Y8" s="112">
        <v>34171</v>
      </c>
      <c r="Z8" s="112">
        <v>34753.78</v>
      </c>
      <c r="AB8" s="113" t="str">
        <f>TEXT(Z8,"$###,###")</f>
        <v>$34,754</v>
      </c>
      <c r="AD8" s="114">
        <f t="shared" si="0"/>
        <v>1.7054812560358235E-2</v>
      </c>
      <c r="AF8" s="114">
        <f t="shared" si="1"/>
        <v>-2.7730311931738694E-2</v>
      </c>
    </row>
    <row r="9" spans="1:32" x14ac:dyDescent="0.25">
      <c r="A9" s="32" t="s">
        <v>15</v>
      </c>
      <c r="B9" s="73"/>
      <c r="C9" s="74"/>
      <c r="D9" s="75">
        <f>AD104</f>
        <v>55.648720211827005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52.772211088844358</v>
      </c>
      <c r="P9" s="76" t="s">
        <v>87</v>
      </c>
      <c r="S9" s="111" t="s">
        <v>7</v>
      </c>
      <c r="T9" s="112"/>
      <c r="U9" s="112"/>
      <c r="V9" s="112">
        <v>43609716</v>
      </c>
      <c r="W9" s="112">
        <v>51416512</v>
      </c>
      <c r="X9" s="112">
        <v>66455245</v>
      </c>
      <c r="Y9" s="112">
        <v>52289574</v>
      </c>
      <c r="Z9" s="112">
        <v>59210062</v>
      </c>
      <c r="AB9" s="113" t="str">
        <f>TEXT(Z9/1000000,"$#,###.0")&amp;" mil"</f>
        <v>$59.2 mil</v>
      </c>
      <c r="AD9" s="114">
        <f t="shared" si="0"/>
        <v>0.13234929012808561</v>
      </c>
      <c r="AF9" s="114">
        <f t="shared" si="1"/>
        <v>0.35772638372604848</v>
      </c>
    </row>
    <row r="10" spans="1:32" x14ac:dyDescent="0.25">
      <c r="A10" s="32" t="s">
        <v>18</v>
      </c>
      <c r="B10" s="73"/>
      <c r="C10" s="74"/>
      <c r="D10" s="75">
        <f>AD105</f>
        <v>19.770520741394527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47.160988643954575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62.057448229792925</v>
      </c>
      <c r="P11" s="76" t="s">
        <v>87</v>
      </c>
      <c r="S11" s="111" t="s">
        <v>30</v>
      </c>
      <c r="T11" s="116"/>
      <c r="U11" s="116"/>
      <c r="V11" s="116">
        <v>1083</v>
      </c>
      <c r="W11" s="116">
        <v>1302</v>
      </c>
      <c r="X11" s="116">
        <v>1601</v>
      </c>
      <c r="Y11" s="116">
        <v>1527</v>
      </c>
      <c r="Z11" s="116">
        <v>1695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21.309285237140948</v>
      </c>
      <c r="P12" s="76" t="s">
        <v>87</v>
      </c>
      <c r="S12" s="111" t="s">
        <v>31</v>
      </c>
      <c r="T12" s="116"/>
      <c r="U12" s="116"/>
      <c r="V12" s="116">
        <v>268</v>
      </c>
      <c r="W12" s="116">
        <v>340</v>
      </c>
      <c r="X12" s="116">
        <v>575</v>
      </c>
      <c r="Y12" s="116">
        <v>417</v>
      </c>
      <c r="Z12" s="116">
        <v>571</v>
      </c>
    </row>
    <row r="13" spans="1:32" ht="15" customHeight="1" x14ac:dyDescent="0.25">
      <c r="A13" s="32" t="s">
        <v>20</v>
      </c>
      <c r="B13" s="74"/>
      <c r="C13" s="74"/>
      <c r="D13" s="75">
        <f>AD108</f>
        <v>14.872021182700795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16.967267869071474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12.135922330097088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48.0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15.754633715798763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14.552736982643525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307</v>
      </c>
      <c r="Z15" s="116">
        <v>338</v>
      </c>
      <c r="AB15" s="121">
        <f t="shared" ref="AB15:AB34" si="2">IF(Z15="np",0,Z15/$Z$34)</f>
        <v>0.14955752212389381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32.303618711385703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85.447263017356477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35</v>
      </c>
      <c r="Z16" s="116">
        <v>56</v>
      </c>
      <c r="AB16" s="121">
        <f t="shared" si="2"/>
        <v>2.4778761061946902E-2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93</v>
      </c>
      <c r="Z17" s="116">
        <v>91</v>
      </c>
      <c r="AB17" s="121">
        <f t="shared" si="2"/>
        <v>4.026548672566372E-2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14</v>
      </c>
      <c r="Z18" s="116">
        <v>15</v>
      </c>
      <c r="AB18" s="121">
        <f t="shared" si="2"/>
        <v>6.6371681415929203E-3</v>
      </c>
    </row>
    <row r="19" spans="1:28" x14ac:dyDescent="0.25">
      <c r="A19" s="65" t="str">
        <f>$S$1&amp;" ("&amp;$V$2&amp;" to "&amp;$Z$2&amp;")"</f>
        <v>Mount Remarkable (2015-16 to 2019-20)</v>
      </c>
      <c r="B19" s="65"/>
      <c r="C19" s="65"/>
      <c r="D19" s="65"/>
      <c r="E19" s="65"/>
      <c r="F19" s="65"/>
      <c r="G19" s="65" t="str">
        <f>$S$1&amp;" ("&amp;$V$2&amp;" to "&amp;$Z$2&amp;")"</f>
        <v>Mount Remarkable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104</v>
      </c>
      <c r="Z19" s="116">
        <v>122</v>
      </c>
      <c r="AB19" s="121">
        <f t="shared" si="2"/>
        <v>5.3982300884955751E-2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53</v>
      </c>
      <c r="Z20" s="116">
        <v>59</v>
      </c>
      <c r="AB20" s="121">
        <f t="shared" si="2"/>
        <v>2.6106194690265486E-2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83</v>
      </c>
      <c r="Z21" s="116">
        <v>87</v>
      </c>
      <c r="AB21" s="121">
        <f t="shared" si="2"/>
        <v>3.8495575221238941E-2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113</v>
      </c>
      <c r="Z22" s="116">
        <v>109</v>
      </c>
      <c r="AB22" s="121">
        <f t="shared" si="2"/>
        <v>4.8230088495575224E-2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74</v>
      </c>
      <c r="Z23" s="116">
        <v>92</v>
      </c>
      <c r="AB23" s="121">
        <f t="shared" si="2"/>
        <v>4.0707964601769911E-2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</v>
      </c>
      <c r="Z24" s="116">
        <v>5</v>
      </c>
      <c r="AB24" s="121">
        <f t="shared" si="2"/>
        <v>2.2123893805309734E-3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31</v>
      </c>
      <c r="Z25" s="116">
        <v>43</v>
      </c>
      <c r="AB25" s="121">
        <f t="shared" si="2"/>
        <v>1.9026548672566371E-2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19</v>
      </c>
      <c r="Z26" s="116">
        <v>25</v>
      </c>
      <c r="AB26" s="121">
        <f t="shared" si="2"/>
        <v>1.1061946902654867E-2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47</v>
      </c>
      <c r="Z27" s="116">
        <v>64</v>
      </c>
      <c r="AB27" s="121">
        <f t="shared" si="2"/>
        <v>2.831858407079646E-2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121</v>
      </c>
      <c r="Z28" s="116">
        <v>116</v>
      </c>
      <c r="AB28" s="121">
        <f t="shared" si="2"/>
        <v>5.1327433628318583E-2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146</v>
      </c>
      <c r="Z29" s="116">
        <v>136</v>
      </c>
      <c r="AB29" s="121">
        <f t="shared" si="2"/>
        <v>6.0176991150442477E-2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156</v>
      </c>
      <c r="Z30" s="116">
        <v>178</v>
      </c>
      <c r="AB30" s="121">
        <f t="shared" si="2"/>
        <v>7.8761061946902661E-2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188</v>
      </c>
      <c r="Z31" s="116">
        <v>244</v>
      </c>
      <c r="AB31" s="121">
        <f t="shared" si="2"/>
        <v>0.1079646017699115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11</v>
      </c>
      <c r="Z32" s="116">
        <v>20</v>
      </c>
      <c r="AB32" s="121">
        <f t="shared" si="2"/>
        <v>8.8495575221238937E-3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83</v>
      </c>
      <c r="Z33" s="116">
        <v>98</v>
      </c>
      <c r="AB33" s="121">
        <f t="shared" si="2"/>
        <v>4.3362831858407079E-2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1948</v>
      </c>
      <c r="Z34" s="124">
        <v>2260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1280</v>
      </c>
      <c r="AB37" s="136">
        <f>Z37/Z40*100</f>
        <v>85.447263017356477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218</v>
      </c>
      <c r="AB38" s="136">
        <f>Z38/Z40*100</f>
        <v>14.552736982643525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1498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2</v>
      </c>
      <c r="Y44" s="116">
        <v>0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16</v>
      </c>
      <c r="W45" s="116">
        <v>16</v>
      </c>
      <c r="X45" s="116">
        <v>31</v>
      </c>
      <c r="Y45" s="116">
        <v>24</v>
      </c>
      <c r="Z45" s="116">
        <v>28</v>
      </c>
    </row>
    <row r="46" spans="19:32" x14ac:dyDescent="0.25">
      <c r="S46" s="119" t="s">
        <v>39</v>
      </c>
      <c r="T46" s="119"/>
      <c r="U46" s="116"/>
      <c r="V46" s="116">
        <v>56</v>
      </c>
      <c r="W46" s="116">
        <v>68</v>
      </c>
      <c r="X46" s="116">
        <v>63</v>
      </c>
      <c r="Y46" s="116">
        <v>65</v>
      </c>
      <c r="Z46" s="116">
        <v>37</v>
      </c>
    </row>
    <row r="47" spans="19:32" x14ac:dyDescent="0.25">
      <c r="S47" s="119" t="s">
        <v>40</v>
      </c>
      <c r="T47" s="119"/>
      <c r="U47" s="116"/>
      <c r="V47" s="116">
        <v>59</v>
      </c>
      <c r="W47" s="116">
        <v>86</v>
      </c>
      <c r="X47" s="116">
        <v>100</v>
      </c>
      <c r="Y47" s="116">
        <v>116</v>
      </c>
      <c r="Z47" s="116">
        <v>74</v>
      </c>
    </row>
    <row r="48" spans="19:32" x14ac:dyDescent="0.25">
      <c r="S48" s="119" t="s">
        <v>41</v>
      </c>
      <c r="T48" s="119"/>
      <c r="U48" s="116"/>
      <c r="V48" s="116">
        <v>35</v>
      </c>
      <c r="W48" s="116">
        <v>69</v>
      </c>
      <c r="X48" s="116">
        <v>101</v>
      </c>
      <c r="Y48" s="116">
        <v>79</v>
      </c>
      <c r="Z48" s="116">
        <v>102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52</v>
      </c>
      <c r="W49" s="116">
        <v>55</v>
      </c>
      <c r="X49" s="116">
        <v>59</v>
      </c>
      <c r="Y49" s="116">
        <v>68</v>
      </c>
      <c r="Z49" s="116">
        <v>87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Mount Remarkable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45</v>
      </c>
      <c r="W50" s="116">
        <v>65</v>
      </c>
      <c r="X50" s="116">
        <v>52</v>
      </c>
      <c r="Y50" s="116">
        <v>55</v>
      </c>
      <c r="Z50" s="116">
        <v>74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49</v>
      </c>
      <c r="W51" s="116">
        <v>67</v>
      </c>
      <c r="X51" s="116">
        <v>92</v>
      </c>
      <c r="Y51" s="116">
        <v>85</v>
      </c>
      <c r="Z51" s="116">
        <v>81</v>
      </c>
    </row>
    <row r="52" spans="1:26" ht="15" customHeight="1" x14ac:dyDescent="0.25">
      <c r="S52" s="119" t="s">
        <v>45</v>
      </c>
      <c r="T52" s="119"/>
      <c r="U52" s="116"/>
      <c r="V52" s="116">
        <v>66</v>
      </c>
      <c r="W52" s="116">
        <v>65</v>
      </c>
      <c r="X52" s="116">
        <v>90</v>
      </c>
      <c r="Y52" s="116">
        <v>92</v>
      </c>
      <c r="Z52" s="116">
        <v>109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104</v>
      </c>
      <c r="W53" s="116">
        <v>85</v>
      </c>
      <c r="X53" s="116">
        <v>104</v>
      </c>
      <c r="Y53" s="116">
        <v>110</v>
      </c>
      <c r="Z53" s="116">
        <v>144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106</v>
      </c>
      <c r="W54" s="116">
        <v>132</v>
      </c>
      <c r="X54" s="116">
        <v>160</v>
      </c>
      <c r="Y54" s="116">
        <v>136</v>
      </c>
      <c r="Z54" s="116">
        <v>168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64</v>
      </c>
      <c r="W55" s="116">
        <v>89</v>
      </c>
      <c r="X55" s="116">
        <v>145</v>
      </c>
      <c r="Y55" s="116">
        <v>128</v>
      </c>
      <c r="Z55" s="116">
        <v>177</v>
      </c>
    </row>
    <row r="56" spans="1:26" ht="15" customHeight="1" x14ac:dyDescent="0.25">
      <c r="S56" s="119" t="s">
        <v>49</v>
      </c>
      <c r="T56" s="119"/>
      <c r="U56" s="116"/>
      <c r="V56" s="116">
        <v>35</v>
      </c>
      <c r="W56" s="116">
        <v>36</v>
      </c>
      <c r="X56" s="116">
        <v>46</v>
      </c>
      <c r="Y56" s="116">
        <v>50</v>
      </c>
      <c r="Z56" s="116">
        <v>63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16</v>
      </c>
      <c r="W57" s="116">
        <v>24</v>
      </c>
      <c r="X57" s="116">
        <v>42</v>
      </c>
      <c r="Y57" s="116">
        <v>32</v>
      </c>
      <c r="Z57" s="116">
        <v>38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0</v>
      </c>
      <c r="X58" s="116">
        <v>15</v>
      </c>
      <c r="Y58" s="116">
        <v>8</v>
      </c>
      <c r="Z58" s="116">
        <v>12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10</v>
      </c>
      <c r="W59" s="116">
        <v>4</v>
      </c>
      <c r="X59" s="116">
        <v>11</v>
      </c>
      <c r="Y59" s="116">
        <v>6</v>
      </c>
      <c r="Z59" s="116">
        <v>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3</v>
      </c>
      <c r="X60" s="116">
        <v>9</v>
      </c>
      <c r="Y60" s="116">
        <v>7</v>
      </c>
      <c r="Z60" s="116">
        <v>9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708</v>
      </c>
      <c r="W61" s="116">
        <v>869</v>
      </c>
      <c r="X61" s="116">
        <v>1184</v>
      </c>
      <c r="Y61" s="116">
        <v>1041</v>
      </c>
      <c r="Z61" s="116">
        <v>1200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6</v>
      </c>
      <c r="Z63" s="116">
        <v>8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7</v>
      </c>
      <c r="W64" s="116">
        <v>14</v>
      </c>
      <c r="X64" s="116">
        <v>22</v>
      </c>
      <c r="Y64" s="116">
        <v>11</v>
      </c>
      <c r="Z64" s="116">
        <v>23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Mount Remarkable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67</v>
      </c>
      <c r="W65" s="116">
        <v>72</v>
      </c>
      <c r="X65" s="116">
        <v>57</v>
      </c>
      <c r="Y65" s="116">
        <v>52</v>
      </c>
      <c r="Z65" s="116">
        <v>35</v>
      </c>
    </row>
    <row r="66" spans="1:26" x14ac:dyDescent="0.25">
      <c r="S66" s="119" t="s">
        <v>40</v>
      </c>
      <c r="T66" s="119"/>
      <c r="U66" s="116"/>
      <c r="V66" s="116">
        <v>42</v>
      </c>
      <c r="W66" s="116">
        <v>56</v>
      </c>
      <c r="X66" s="116">
        <v>80</v>
      </c>
      <c r="Y66" s="116">
        <v>92</v>
      </c>
      <c r="Z66" s="116">
        <v>83</v>
      </c>
    </row>
    <row r="67" spans="1:26" x14ac:dyDescent="0.25">
      <c r="S67" s="119" t="s">
        <v>41</v>
      </c>
      <c r="T67" s="119"/>
      <c r="U67" s="116"/>
      <c r="V67" s="116">
        <v>44</v>
      </c>
      <c r="W67" s="116">
        <v>51</v>
      </c>
      <c r="X67" s="116">
        <v>39</v>
      </c>
      <c r="Y67" s="116">
        <v>60</v>
      </c>
      <c r="Z67" s="116">
        <v>81</v>
      </c>
    </row>
    <row r="68" spans="1:26" x14ac:dyDescent="0.25">
      <c r="S68" s="119" t="s">
        <v>42</v>
      </c>
      <c r="T68" s="119"/>
      <c r="U68" s="116"/>
      <c r="V68" s="116">
        <v>32</v>
      </c>
      <c r="W68" s="116">
        <v>46</v>
      </c>
      <c r="X68" s="116">
        <v>67</v>
      </c>
      <c r="Y68" s="116">
        <v>66</v>
      </c>
      <c r="Z68" s="116">
        <v>67</v>
      </c>
    </row>
    <row r="69" spans="1:26" x14ac:dyDescent="0.25">
      <c r="S69" s="119" t="s">
        <v>43</v>
      </c>
      <c r="T69" s="119"/>
      <c r="U69" s="116"/>
      <c r="V69" s="116">
        <v>41</v>
      </c>
      <c r="W69" s="116">
        <v>51</v>
      </c>
      <c r="X69" s="116">
        <v>75</v>
      </c>
      <c r="Y69" s="116">
        <v>66</v>
      </c>
      <c r="Z69" s="116">
        <v>89</v>
      </c>
    </row>
    <row r="70" spans="1:26" x14ac:dyDescent="0.25">
      <c r="S70" s="119" t="s">
        <v>44</v>
      </c>
      <c r="T70" s="119"/>
      <c r="U70" s="116"/>
      <c r="V70" s="116">
        <v>51</v>
      </c>
      <c r="W70" s="116">
        <v>40</v>
      </c>
      <c r="X70" s="116">
        <v>45</v>
      </c>
      <c r="Y70" s="116">
        <v>52</v>
      </c>
      <c r="Z70" s="116">
        <v>76</v>
      </c>
    </row>
    <row r="71" spans="1:26" x14ac:dyDescent="0.25">
      <c r="S71" s="119" t="s">
        <v>45</v>
      </c>
      <c r="T71" s="119"/>
      <c r="U71" s="116"/>
      <c r="V71" s="116">
        <v>64</v>
      </c>
      <c r="W71" s="116">
        <v>87</v>
      </c>
      <c r="X71" s="116">
        <v>108</v>
      </c>
      <c r="Y71" s="116">
        <v>92</v>
      </c>
      <c r="Z71" s="116">
        <v>89</v>
      </c>
    </row>
    <row r="72" spans="1:26" x14ac:dyDescent="0.25">
      <c r="S72" s="119" t="s">
        <v>46</v>
      </c>
      <c r="T72" s="119"/>
      <c r="U72" s="116"/>
      <c r="V72" s="116">
        <v>114</v>
      </c>
      <c r="W72" s="116">
        <v>100</v>
      </c>
      <c r="X72" s="116">
        <v>139</v>
      </c>
      <c r="Y72" s="116">
        <v>115</v>
      </c>
      <c r="Z72" s="116">
        <v>140</v>
      </c>
    </row>
    <row r="73" spans="1:26" x14ac:dyDescent="0.25">
      <c r="S73" s="119" t="s">
        <v>47</v>
      </c>
      <c r="T73" s="119"/>
      <c r="U73" s="116"/>
      <c r="V73" s="116">
        <v>90</v>
      </c>
      <c r="W73" s="116">
        <v>127</v>
      </c>
      <c r="X73" s="116">
        <v>155</v>
      </c>
      <c r="Y73" s="116">
        <v>143</v>
      </c>
      <c r="Z73" s="116">
        <v>157</v>
      </c>
    </row>
    <row r="74" spans="1:26" x14ac:dyDescent="0.25">
      <c r="S74" s="119" t="s">
        <v>48</v>
      </c>
      <c r="T74" s="119"/>
      <c r="U74" s="116"/>
      <c r="V74" s="116">
        <v>55</v>
      </c>
      <c r="W74" s="116">
        <v>62</v>
      </c>
      <c r="X74" s="116">
        <v>107</v>
      </c>
      <c r="Y74" s="116">
        <v>79</v>
      </c>
      <c r="Z74" s="116">
        <v>113</v>
      </c>
    </row>
    <row r="75" spans="1:26" x14ac:dyDescent="0.25">
      <c r="S75" s="119" t="s">
        <v>49</v>
      </c>
      <c r="T75" s="119"/>
      <c r="U75" s="116"/>
      <c r="V75" s="116">
        <v>19</v>
      </c>
      <c r="W75" s="116">
        <v>40</v>
      </c>
      <c r="X75" s="116">
        <v>59</v>
      </c>
      <c r="Y75" s="116">
        <v>46</v>
      </c>
      <c r="Z75" s="116">
        <v>57</v>
      </c>
    </row>
    <row r="76" spans="1:26" x14ac:dyDescent="0.25">
      <c r="S76" s="119" t="s">
        <v>50</v>
      </c>
      <c r="T76" s="119"/>
      <c r="U76" s="116"/>
      <c r="V76" s="116">
        <v>9</v>
      </c>
      <c r="W76" s="116">
        <v>11</v>
      </c>
      <c r="X76" s="116">
        <v>23</v>
      </c>
      <c r="Y76" s="116">
        <v>16</v>
      </c>
      <c r="Z76" s="116">
        <v>23</v>
      </c>
    </row>
    <row r="77" spans="1:26" x14ac:dyDescent="0.25">
      <c r="S77" s="119" t="s">
        <v>51</v>
      </c>
      <c r="T77" s="119"/>
      <c r="U77" s="116"/>
      <c r="V77" s="116">
        <v>4</v>
      </c>
      <c r="W77" s="116">
        <v>8</v>
      </c>
      <c r="X77" s="116">
        <v>12</v>
      </c>
      <c r="Y77" s="116">
        <v>8</v>
      </c>
      <c r="Z77" s="116">
        <v>8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3</v>
      </c>
      <c r="X78" s="116">
        <v>3</v>
      </c>
      <c r="Y78" s="116">
        <v>0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5</v>
      </c>
      <c r="Y79" s="116">
        <v>7</v>
      </c>
      <c r="Z79" s="116">
        <v>10</v>
      </c>
    </row>
    <row r="80" spans="1:26" x14ac:dyDescent="0.25">
      <c r="S80" s="122" t="s">
        <v>54</v>
      </c>
      <c r="T80" s="122"/>
      <c r="U80" s="116"/>
      <c r="V80" s="116">
        <v>642</v>
      </c>
      <c r="W80" s="116">
        <v>773</v>
      </c>
      <c r="X80" s="116">
        <v>999</v>
      </c>
      <c r="Y80" s="116">
        <v>914</v>
      </c>
      <c r="Z80" s="116">
        <v>1061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Mount Remarkable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28</v>
      </c>
      <c r="W83" s="116">
        <v>33</v>
      </c>
      <c r="X83" s="116">
        <v>46</v>
      </c>
      <c r="Y83" s="116">
        <v>47</v>
      </c>
      <c r="Z83" s="116">
        <v>45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29</v>
      </c>
      <c r="W84" s="116">
        <v>38</v>
      </c>
      <c r="X84" s="116">
        <v>46</v>
      </c>
      <c r="Y84" s="116">
        <v>42</v>
      </c>
      <c r="Z84" s="116">
        <v>44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97</v>
      </c>
      <c r="W85" s="116">
        <v>99</v>
      </c>
      <c r="X85" s="116">
        <v>132</v>
      </c>
      <c r="Y85" s="116">
        <v>127</v>
      </c>
      <c r="Z85" s="116">
        <v>151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2,266</v>
      </c>
      <c r="D86" s="98">
        <f t="shared" ref="D86:D91" si="4">AD4</f>
        <v>0.16205128205128205</v>
      </c>
      <c r="E86" s="99">
        <f t="shared" ref="E86:E91" si="5">AD4</f>
        <v>0.16205128205128205</v>
      </c>
      <c r="F86" s="98">
        <f t="shared" ref="F86:F91" si="6">AF4</f>
        <v>0.66863033873343158</v>
      </c>
      <c r="G86" s="99">
        <f t="shared" ref="G86:G91" si="7">AF4</f>
        <v>0.66863033873343158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24</v>
      </c>
      <c r="W86" s="116">
        <v>27</v>
      </c>
      <c r="X86" s="116">
        <v>27</v>
      </c>
      <c r="Y86" s="116">
        <v>30</v>
      </c>
      <c r="Z86" s="116">
        <v>29</v>
      </c>
    </row>
    <row r="87" spans="1:30" ht="15" customHeight="1" x14ac:dyDescent="0.25">
      <c r="A87" s="100" t="s">
        <v>4</v>
      </c>
      <c r="B87" s="51"/>
      <c r="C87" s="101" t="str">
        <f t="shared" si="3"/>
        <v>1,202</v>
      </c>
      <c r="D87" s="98">
        <f t="shared" si="4"/>
        <v>0.1579961464354529</v>
      </c>
      <c r="E87" s="99">
        <f t="shared" si="5"/>
        <v>0.1579961464354529</v>
      </c>
      <c r="F87" s="98">
        <f t="shared" si="6"/>
        <v>0.70014144271570022</v>
      </c>
      <c r="G87" s="99">
        <f t="shared" si="7"/>
        <v>0.70014144271570022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12</v>
      </c>
      <c r="W87" s="116">
        <v>17</v>
      </c>
      <c r="X87" s="116">
        <v>19</v>
      </c>
      <c r="Y87" s="116">
        <v>14</v>
      </c>
      <c r="Z87" s="116">
        <v>11</v>
      </c>
    </row>
    <row r="88" spans="1:30" ht="15" customHeight="1" x14ac:dyDescent="0.25">
      <c r="A88" s="100" t="s">
        <v>5</v>
      </c>
      <c r="B88" s="51"/>
      <c r="C88" s="101" t="str">
        <f t="shared" si="3"/>
        <v>1,061</v>
      </c>
      <c r="D88" s="98">
        <f t="shared" si="4"/>
        <v>0.15956284153005473</v>
      </c>
      <c r="E88" s="99">
        <f t="shared" si="5"/>
        <v>0.15956284153005473</v>
      </c>
      <c r="F88" s="98">
        <f t="shared" si="6"/>
        <v>0.64496124031007751</v>
      </c>
      <c r="G88" s="99">
        <f t="shared" si="7"/>
        <v>0.64496124031007751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</v>
      </c>
      <c r="W88" s="116">
        <v>13</v>
      </c>
      <c r="X88" s="116">
        <v>13</v>
      </c>
      <c r="Y88" s="116">
        <v>12</v>
      </c>
      <c r="Z88" s="116">
        <v>12</v>
      </c>
    </row>
    <row r="89" spans="1:30" ht="15" customHeight="1" x14ac:dyDescent="0.25">
      <c r="A89" s="51" t="s">
        <v>6</v>
      </c>
      <c r="B89" s="51"/>
      <c r="C89" s="101" t="str">
        <f t="shared" si="3"/>
        <v>1,497</v>
      </c>
      <c r="D89" s="98">
        <f t="shared" si="4"/>
        <v>0.2024096385542169</v>
      </c>
      <c r="E89" s="99">
        <f t="shared" si="5"/>
        <v>0.2024096385542169</v>
      </c>
      <c r="F89" s="98">
        <f t="shared" si="6"/>
        <v>0.59935897435897445</v>
      </c>
      <c r="G89" s="99">
        <f t="shared" si="7"/>
        <v>0.59935897435897445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66</v>
      </c>
      <c r="W89" s="116">
        <v>67</v>
      </c>
      <c r="X89" s="116">
        <v>86</v>
      </c>
      <c r="Y89" s="116">
        <v>77</v>
      </c>
      <c r="Z89" s="116">
        <v>107</v>
      </c>
    </row>
    <row r="90" spans="1:30" ht="15" customHeight="1" x14ac:dyDescent="0.25">
      <c r="A90" s="51" t="s">
        <v>100</v>
      </c>
      <c r="B90" s="51"/>
      <c r="C90" s="101" t="str">
        <f t="shared" si="3"/>
        <v>$34,754</v>
      </c>
      <c r="D90" s="98">
        <f t="shared" si="4"/>
        <v>1.7054812560358235E-2</v>
      </c>
      <c r="E90" s="99">
        <f t="shared" si="5"/>
        <v>1.7054812560358235E-2</v>
      </c>
      <c r="F90" s="98">
        <f t="shared" si="6"/>
        <v>-2.7730311931738694E-2</v>
      </c>
      <c r="G90" s="99">
        <f t="shared" si="7"/>
        <v>-2.7730311931738694E-2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90</v>
      </c>
      <c r="W90" s="116">
        <v>108</v>
      </c>
      <c r="X90" s="116">
        <v>139</v>
      </c>
      <c r="Y90" s="116">
        <v>125</v>
      </c>
      <c r="Z90" s="116">
        <v>132</v>
      </c>
    </row>
    <row r="91" spans="1:30" ht="15" customHeight="1" x14ac:dyDescent="0.25">
      <c r="A91" s="51" t="s">
        <v>7</v>
      </c>
      <c r="B91" s="51"/>
      <c r="C91" s="101" t="str">
        <f t="shared" si="3"/>
        <v>$59.2 mil</v>
      </c>
      <c r="D91" s="98">
        <f t="shared" si="4"/>
        <v>0.13234929012808561</v>
      </c>
      <c r="E91" s="99">
        <f t="shared" si="5"/>
        <v>0.13234929012808561</v>
      </c>
      <c r="F91" s="98">
        <f t="shared" si="6"/>
        <v>0.35772638372604848</v>
      </c>
      <c r="G91" s="99">
        <f t="shared" si="7"/>
        <v>0.35772638372604848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486</v>
      </c>
      <c r="W91" s="116">
        <v>556</v>
      </c>
      <c r="X91" s="116">
        <v>785</v>
      </c>
      <c r="Y91" s="116">
        <v>642</v>
      </c>
      <c r="Z91" s="116">
        <v>793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26</v>
      </c>
      <c r="W93" s="116">
        <v>28</v>
      </c>
      <c r="X93" s="116">
        <v>26</v>
      </c>
      <c r="Y93" s="116">
        <v>32</v>
      </c>
      <c r="Z93" s="116">
        <v>48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85</v>
      </c>
      <c r="W94" s="116">
        <v>105</v>
      </c>
      <c r="X94" s="116">
        <v>141</v>
      </c>
      <c r="Y94" s="116">
        <v>129</v>
      </c>
      <c r="Z94" s="116">
        <v>143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20</v>
      </c>
      <c r="W95" s="116">
        <v>23</v>
      </c>
      <c r="X95" s="116">
        <v>21</v>
      </c>
      <c r="Y95" s="116">
        <v>22</v>
      </c>
      <c r="Z95" s="116">
        <v>29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96</v>
      </c>
      <c r="W96" s="116">
        <v>104</v>
      </c>
      <c r="X96" s="116">
        <v>119</v>
      </c>
      <c r="Y96" s="116">
        <v>114</v>
      </c>
      <c r="Z96" s="116">
        <v>119</v>
      </c>
    </row>
    <row r="97" spans="1:32" ht="15" customHeight="1" x14ac:dyDescent="0.25">
      <c r="S97" s="119" t="s">
        <v>191</v>
      </c>
      <c r="T97" s="119"/>
      <c r="U97" s="116"/>
      <c r="V97" s="116">
        <v>63</v>
      </c>
      <c r="W97" s="116">
        <v>68</v>
      </c>
      <c r="X97" s="116">
        <v>92</v>
      </c>
      <c r="Y97" s="116">
        <v>91</v>
      </c>
      <c r="Z97" s="116">
        <v>92</v>
      </c>
    </row>
    <row r="98" spans="1:32" ht="15" customHeight="1" x14ac:dyDescent="0.25">
      <c r="S98" s="119" t="s">
        <v>192</v>
      </c>
      <c r="T98" s="119"/>
      <c r="U98" s="116"/>
      <c r="V98" s="116">
        <v>17</v>
      </c>
      <c r="W98" s="116">
        <v>26</v>
      </c>
      <c r="X98" s="116">
        <v>31</v>
      </c>
      <c r="Y98" s="116">
        <v>32</v>
      </c>
      <c r="Z98" s="116">
        <v>34</v>
      </c>
    </row>
    <row r="99" spans="1:32" ht="15" customHeight="1" x14ac:dyDescent="0.25">
      <c r="S99" s="119" t="s">
        <v>193</v>
      </c>
      <c r="T99" s="119"/>
      <c r="U99" s="116"/>
      <c r="V99" s="116">
        <v>4</v>
      </c>
      <c r="W99" s="116">
        <v>7</v>
      </c>
      <c r="X99" s="116">
        <v>9</v>
      </c>
      <c r="Y99" s="116">
        <v>8</v>
      </c>
      <c r="Z99" s="116">
        <v>10</v>
      </c>
    </row>
    <row r="100" spans="1:32" ht="15" customHeight="1" x14ac:dyDescent="0.25">
      <c r="S100" s="119" t="s">
        <v>59</v>
      </c>
      <c r="T100" s="119"/>
      <c r="U100" s="116"/>
      <c r="V100" s="116">
        <v>35</v>
      </c>
      <c r="W100" s="116">
        <v>43</v>
      </c>
      <c r="X100" s="116">
        <v>49</v>
      </c>
      <c r="Y100" s="116">
        <v>56</v>
      </c>
      <c r="Z100" s="116">
        <v>58</v>
      </c>
    </row>
    <row r="101" spans="1:32" x14ac:dyDescent="0.25">
      <c r="A101" s="20"/>
      <c r="S101" s="122" t="s">
        <v>54</v>
      </c>
      <c r="T101" s="122"/>
      <c r="U101" s="116"/>
      <c r="V101" s="116">
        <v>449</v>
      </c>
      <c r="W101" s="116">
        <v>521</v>
      </c>
      <c r="X101" s="116">
        <v>686</v>
      </c>
      <c r="Y101" s="116">
        <v>607</v>
      </c>
      <c r="Z101" s="116">
        <v>708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783</v>
      </c>
      <c r="W104" s="116">
        <v>928</v>
      </c>
      <c r="X104" s="116">
        <v>1181</v>
      </c>
      <c r="Y104" s="116">
        <v>1137</v>
      </c>
      <c r="Z104" s="116">
        <v>1261</v>
      </c>
      <c r="AB104" s="113" t="str">
        <f>TEXT(Z104,"###,###")</f>
        <v>1,261</v>
      </c>
      <c r="AD104" s="134">
        <f>Z104/($Z$4)*100</f>
        <v>55.648720211827005</v>
      </c>
      <c r="AF104" s="113"/>
    </row>
    <row r="105" spans="1:32" x14ac:dyDescent="0.25">
      <c r="S105" s="119" t="s">
        <v>18</v>
      </c>
      <c r="T105" s="119"/>
      <c r="U105" s="116"/>
      <c r="V105" s="116">
        <v>315</v>
      </c>
      <c r="W105" s="116">
        <v>405</v>
      </c>
      <c r="X105" s="116">
        <v>404</v>
      </c>
      <c r="Y105" s="116">
        <v>383</v>
      </c>
      <c r="Z105" s="116">
        <v>448</v>
      </c>
      <c r="AB105" s="113" t="str">
        <f>TEXT(Z105,"###,###")</f>
        <v>448</v>
      </c>
      <c r="AD105" s="134">
        <f>Z105/($Z$4)*100</f>
        <v>19.770520741394527</v>
      </c>
      <c r="AF105" s="113"/>
    </row>
    <row r="106" spans="1:32" x14ac:dyDescent="0.25">
      <c r="S106" s="122" t="s">
        <v>54</v>
      </c>
      <c r="T106" s="122"/>
      <c r="U106" s="124"/>
      <c r="V106" s="124">
        <v>1098</v>
      </c>
      <c r="W106" s="124">
        <v>1333</v>
      </c>
      <c r="X106" s="124">
        <v>1585</v>
      </c>
      <c r="Y106" s="124">
        <v>1520</v>
      </c>
      <c r="Z106" s="124">
        <v>1709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202</v>
      </c>
      <c r="W108" s="116">
        <v>258</v>
      </c>
      <c r="X108" s="116">
        <v>334</v>
      </c>
      <c r="Y108" s="116">
        <v>270</v>
      </c>
      <c r="Z108" s="116">
        <v>337</v>
      </c>
      <c r="AB108" s="113" t="str">
        <f>TEXT(Z108,"###,###")</f>
        <v>337</v>
      </c>
      <c r="AD108" s="134">
        <f>Z108/($Z$4)*100</f>
        <v>14.872021182700795</v>
      </c>
      <c r="AF108" s="113"/>
    </row>
    <row r="109" spans="1:32" x14ac:dyDescent="0.25">
      <c r="S109" s="119" t="s">
        <v>21</v>
      </c>
      <c r="T109" s="119"/>
      <c r="U109" s="116"/>
      <c r="V109" s="116">
        <v>187</v>
      </c>
      <c r="W109" s="116">
        <v>210</v>
      </c>
      <c r="X109" s="116">
        <v>273</v>
      </c>
      <c r="Y109" s="116">
        <v>265</v>
      </c>
      <c r="Z109" s="116">
        <v>275</v>
      </c>
      <c r="AB109" s="113" t="str">
        <f>TEXT(Z109,"###,###")</f>
        <v>275</v>
      </c>
      <c r="AD109" s="134">
        <f>Z109/($Z$4)*100</f>
        <v>12.135922330097088</v>
      </c>
      <c r="AF109" s="113"/>
    </row>
    <row r="110" spans="1:32" x14ac:dyDescent="0.25">
      <c r="S110" s="119" t="s">
        <v>22</v>
      </c>
      <c r="T110" s="119"/>
      <c r="U110" s="116"/>
      <c r="V110" s="116">
        <v>249</v>
      </c>
      <c r="W110" s="116">
        <v>315</v>
      </c>
      <c r="X110" s="116">
        <v>312</v>
      </c>
      <c r="Y110" s="116">
        <v>350</v>
      </c>
      <c r="Z110" s="116">
        <v>357</v>
      </c>
      <c r="AB110" s="113" t="str">
        <f>TEXT(Z110,"###,###")</f>
        <v>357</v>
      </c>
      <c r="AD110" s="134">
        <f>Z110/($Z$4)*100</f>
        <v>15.754633715798763</v>
      </c>
      <c r="AF110" s="113"/>
    </row>
    <row r="111" spans="1:32" x14ac:dyDescent="0.25">
      <c r="S111" s="119" t="s">
        <v>23</v>
      </c>
      <c r="T111" s="119"/>
      <c r="U111" s="116"/>
      <c r="V111" s="116">
        <v>465</v>
      </c>
      <c r="W111" s="116">
        <v>550</v>
      </c>
      <c r="X111" s="116">
        <v>669</v>
      </c>
      <c r="Y111" s="116">
        <v>640</v>
      </c>
      <c r="Z111" s="116">
        <v>732</v>
      </c>
      <c r="AB111" s="113" t="str">
        <f>TEXT(Z111,"###,###")</f>
        <v>732</v>
      </c>
      <c r="AD111" s="134">
        <f>Z111/($Z$4)*100</f>
        <v>32.303618711385703</v>
      </c>
      <c r="AF111" s="113"/>
    </row>
    <row r="112" spans="1:32" x14ac:dyDescent="0.25">
      <c r="S112" s="122" t="s">
        <v>54</v>
      </c>
      <c r="T112" s="122"/>
      <c r="U112" s="116"/>
      <c r="V112" s="116">
        <v>1355</v>
      </c>
      <c r="W112" s="116">
        <v>1642</v>
      </c>
      <c r="X112" s="116">
        <v>2177</v>
      </c>
      <c r="Y112" s="116">
        <v>1950</v>
      </c>
      <c r="Z112" s="116">
        <v>2262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46.85</v>
      </c>
      <c r="W118" s="135">
        <v>45.48</v>
      </c>
      <c r="X118" s="135">
        <v>47.47</v>
      </c>
      <c r="Y118" s="135">
        <v>46.27</v>
      </c>
      <c r="Z118" s="135">
        <v>47.95</v>
      </c>
      <c r="AB118" s="113" t="str">
        <f>TEXT(Z118,"##.0")</f>
        <v>48.0</v>
      </c>
    </row>
    <row r="120" spans="19:32" x14ac:dyDescent="0.25">
      <c r="S120" s="105" t="s">
        <v>102</v>
      </c>
      <c r="T120" s="116"/>
      <c r="U120" s="116"/>
      <c r="V120" s="116">
        <v>666</v>
      </c>
      <c r="W120" s="116">
        <v>737</v>
      </c>
      <c r="X120" s="116">
        <v>899</v>
      </c>
      <c r="Y120" s="116">
        <v>824</v>
      </c>
      <c r="Z120" s="116">
        <v>929</v>
      </c>
      <c r="AB120" s="113" t="str">
        <f>TEXT(Z120,"###,###")</f>
        <v>929</v>
      </c>
    </row>
    <row r="121" spans="19:32" x14ac:dyDescent="0.25">
      <c r="S121" s="105" t="s">
        <v>103</v>
      </c>
      <c r="T121" s="116"/>
      <c r="U121" s="116"/>
      <c r="V121" s="116">
        <v>131</v>
      </c>
      <c r="W121" s="116">
        <v>159</v>
      </c>
      <c r="X121" s="116">
        <v>318</v>
      </c>
      <c r="Y121" s="116">
        <v>201</v>
      </c>
      <c r="Z121" s="116">
        <v>319</v>
      </c>
      <c r="AB121" s="113" t="str">
        <f>TEXT(Z121,"###,###")</f>
        <v>319</v>
      </c>
    </row>
    <row r="122" spans="19:32" x14ac:dyDescent="0.25">
      <c r="S122" s="105" t="s">
        <v>104</v>
      </c>
      <c r="T122" s="116"/>
      <c r="U122" s="116"/>
      <c r="V122" s="116">
        <v>134</v>
      </c>
      <c r="W122" s="116">
        <v>181</v>
      </c>
      <c r="X122" s="116">
        <v>251</v>
      </c>
      <c r="Y122" s="116">
        <v>214</v>
      </c>
      <c r="Z122" s="116">
        <v>254</v>
      </c>
      <c r="AB122" s="113" t="str">
        <f>TEXT(Z122,"###,###")</f>
        <v>254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800</v>
      </c>
      <c r="W124" s="116">
        <v>918</v>
      </c>
      <c r="X124" s="116">
        <v>1150</v>
      </c>
      <c r="Y124" s="116">
        <v>1038</v>
      </c>
      <c r="Z124" s="116">
        <v>1183</v>
      </c>
      <c r="AB124" s="113" t="str">
        <f>TEXT(Z124,"###,###")</f>
        <v>1,183</v>
      </c>
      <c r="AD124" s="131">
        <f>Z124/$Z$7*100</f>
        <v>79.024716098864403</v>
      </c>
    </row>
    <row r="125" spans="19:32" x14ac:dyDescent="0.25">
      <c r="S125" s="105" t="s">
        <v>106</v>
      </c>
      <c r="T125" s="116"/>
      <c r="U125" s="116"/>
      <c r="V125" s="116">
        <v>265</v>
      </c>
      <c r="W125" s="116">
        <v>340</v>
      </c>
      <c r="X125" s="116">
        <v>569</v>
      </c>
      <c r="Y125" s="116">
        <v>415</v>
      </c>
      <c r="Z125" s="116">
        <v>573</v>
      </c>
      <c r="AB125" s="113" t="str">
        <f>TEXT(Z125,"###,###")</f>
        <v>573</v>
      </c>
      <c r="AD125" s="131">
        <f>Z125/$Z$7*100</f>
        <v>38.276553106212425</v>
      </c>
    </row>
    <row r="127" spans="19:32" x14ac:dyDescent="0.25">
      <c r="S127" s="105" t="s">
        <v>107</v>
      </c>
      <c r="T127" s="116"/>
      <c r="U127" s="116"/>
      <c r="V127" s="116">
        <v>482</v>
      </c>
      <c r="W127" s="116">
        <v>556</v>
      </c>
      <c r="X127" s="116">
        <v>789</v>
      </c>
      <c r="Y127" s="116">
        <v>645</v>
      </c>
      <c r="Z127" s="116">
        <v>790</v>
      </c>
      <c r="AB127" s="113" t="str">
        <f>TEXT(Z127,"###,###")</f>
        <v>790</v>
      </c>
      <c r="AD127" s="131">
        <f>Z127/$Z$7*100</f>
        <v>52.772211088844358</v>
      </c>
    </row>
    <row r="128" spans="19:32" x14ac:dyDescent="0.25">
      <c r="S128" s="105" t="s">
        <v>108</v>
      </c>
      <c r="T128" s="116"/>
      <c r="U128" s="116"/>
      <c r="V128" s="116">
        <v>449</v>
      </c>
      <c r="W128" s="116">
        <v>521</v>
      </c>
      <c r="X128" s="116">
        <v>684</v>
      </c>
      <c r="Y128" s="116">
        <v>606</v>
      </c>
      <c r="Z128" s="116">
        <v>706</v>
      </c>
      <c r="AB128" s="113" t="str">
        <f>TEXT(Z128,"###,###")</f>
        <v>706</v>
      </c>
      <c r="AD128" s="131">
        <f>Z128/$Z$7*100</f>
        <v>47.160988643954575</v>
      </c>
    </row>
    <row r="130" spans="19:20" x14ac:dyDescent="0.25">
      <c r="S130" s="105" t="s">
        <v>267</v>
      </c>
      <c r="T130" s="131">
        <v>62.057448229792925</v>
      </c>
    </row>
    <row r="131" spans="19:20" x14ac:dyDescent="0.25">
      <c r="S131" s="105" t="s">
        <v>268</v>
      </c>
      <c r="T131" s="131">
        <v>21.309285237140948</v>
      </c>
    </row>
    <row r="132" spans="19:20" x14ac:dyDescent="0.25">
      <c r="S132" s="105" t="s">
        <v>269</v>
      </c>
      <c r="T132" s="131">
        <v>16.967267869071474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97CDF2-8C3F-499F-A678-7E55106B9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F3E538-B825-4AA2-9A94-7C4A4F73D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439EDEE-43DF-4E70-AC87-71C219FB6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B793EB-7C6A-4D8C-91A7-38BFD25D3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FCB2-1DB2-4485-9152-8090EB9BC01B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149</v>
      </c>
      <c r="T1" s="103"/>
      <c r="U1" s="103"/>
      <c r="V1" s="103"/>
      <c r="W1" s="103"/>
      <c r="X1" s="103"/>
      <c r="Y1" s="104" t="s">
        <v>233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149</v>
      </c>
      <c r="Y3" s="109" t="s">
        <v>233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10.38 Murray Bridge,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13869</v>
      </c>
      <c r="W4" s="112">
        <v>14605</v>
      </c>
      <c r="X4" s="112">
        <v>15635</v>
      </c>
      <c r="Y4" s="112">
        <v>14833</v>
      </c>
      <c r="Z4" s="112">
        <v>14881</v>
      </c>
      <c r="AB4" s="113" t="str">
        <f>TEXT(Z4,"###,###")</f>
        <v>14,881</v>
      </c>
      <c r="AD4" s="114">
        <f>Z4/Y4-1</f>
        <v>3.2360277759051481E-3</v>
      </c>
      <c r="AF4" s="114">
        <f>Z4/V4-1</f>
        <v>7.296849087893853E-2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7429</v>
      </c>
      <c r="W5" s="112">
        <v>7684</v>
      </c>
      <c r="X5" s="112">
        <v>8286</v>
      </c>
      <c r="Y5" s="112">
        <v>7811</v>
      </c>
      <c r="Z5" s="112">
        <v>7706</v>
      </c>
      <c r="AB5" s="113" t="str">
        <f>TEXT(Z5,"###,###")</f>
        <v>7,706</v>
      </c>
      <c r="AD5" s="114">
        <f t="shared" ref="AD5:AD9" si="0">Z5/Y5-1</f>
        <v>-1.3442580975547291E-2</v>
      </c>
      <c r="AF5" s="114">
        <f t="shared" ref="AF5:AF9" si="1">Z5/V5-1</f>
        <v>3.7286310405168832E-2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6437</v>
      </c>
      <c r="W6" s="112">
        <v>6921</v>
      </c>
      <c r="X6" s="112">
        <v>7347</v>
      </c>
      <c r="Y6" s="112">
        <v>7029</v>
      </c>
      <c r="Z6" s="112">
        <v>7179</v>
      </c>
      <c r="AB6" s="113" t="str">
        <f>TEXT(Z6,"###,###")</f>
        <v>7,179</v>
      </c>
      <c r="AD6" s="114">
        <f t="shared" si="0"/>
        <v>2.1340162185232714E-2</v>
      </c>
      <c r="AF6" s="114">
        <f t="shared" si="1"/>
        <v>0.11527108901662264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10232</v>
      </c>
      <c r="W7" s="112">
        <v>10617</v>
      </c>
      <c r="X7" s="112">
        <v>10741</v>
      </c>
      <c r="Y7" s="112">
        <v>10367</v>
      </c>
      <c r="Z7" s="112">
        <v>10507</v>
      </c>
      <c r="AB7" s="113" t="str">
        <f>TEXT(Z7,"###,###")</f>
        <v>10,507</v>
      </c>
      <c r="AD7" s="114">
        <f t="shared" si="0"/>
        <v>1.3504388926401045E-2</v>
      </c>
      <c r="AF7" s="114">
        <f t="shared" si="1"/>
        <v>2.687646598905391E-2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14,881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10,507</v>
      </c>
      <c r="P8" s="69"/>
      <c r="S8" s="111" t="s">
        <v>86</v>
      </c>
      <c r="T8" s="112"/>
      <c r="U8" s="112"/>
      <c r="V8" s="112">
        <v>37254.47</v>
      </c>
      <c r="W8" s="112">
        <v>37997.68</v>
      </c>
      <c r="X8" s="112">
        <v>37508.29</v>
      </c>
      <c r="Y8" s="112">
        <v>40043</v>
      </c>
      <c r="Z8" s="112">
        <v>39897.57</v>
      </c>
      <c r="AB8" s="113" t="str">
        <f>TEXT(Z8,"$###,###")</f>
        <v>$39,898</v>
      </c>
      <c r="AD8" s="114">
        <f t="shared" si="0"/>
        <v>-3.6318457658017778E-3</v>
      </c>
      <c r="AF8" s="114">
        <f t="shared" si="1"/>
        <v>7.0947191035062307E-2</v>
      </c>
    </row>
    <row r="9" spans="1:32" x14ac:dyDescent="0.25">
      <c r="A9" s="32" t="s">
        <v>15</v>
      </c>
      <c r="B9" s="73"/>
      <c r="C9" s="74"/>
      <c r="D9" s="75">
        <f>AD104</f>
        <v>77.387272360728446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51.898734177215189</v>
      </c>
      <c r="P9" s="76" t="s">
        <v>87</v>
      </c>
      <c r="S9" s="111" t="s">
        <v>7</v>
      </c>
      <c r="T9" s="112"/>
      <c r="U9" s="112"/>
      <c r="V9" s="112">
        <v>419568636</v>
      </c>
      <c r="W9" s="112">
        <v>445730484</v>
      </c>
      <c r="X9" s="112">
        <v>474612403</v>
      </c>
      <c r="Y9" s="112">
        <v>467368968</v>
      </c>
      <c r="Z9" s="112">
        <v>495733247</v>
      </c>
      <c r="AB9" s="113" t="str">
        <f>TEXT(Z9/1000000,"$#,###.0")&amp;" mil"</f>
        <v>$495.7 mil</v>
      </c>
      <c r="AD9" s="114">
        <f t="shared" si="0"/>
        <v>6.0689264675356069E-2</v>
      </c>
      <c r="AF9" s="114">
        <f t="shared" si="1"/>
        <v>0.18153075436267829</v>
      </c>
    </row>
    <row r="10" spans="1:32" x14ac:dyDescent="0.25">
      <c r="A10" s="32" t="s">
        <v>18</v>
      </c>
      <c r="B10" s="73"/>
      <c r="C10" s="74"/>
      <c r="D10" s="75">
        <f>AD105</f>
        <v>12.411800282239097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48.110783287332254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82.192823831731232</v>
      </c>
      <c r="P11" s="76" t="s">
        <v>87</v>
      </c>
      <c r="S11" s="111" t="s">
        <v>30</v>
      </c>
      <c r="T11" s="116"/>
      <c r="U11" s="116"/>
      <c r="V11" s="116">
        <v>12196</v>
      </c>
      <c r="W11" s="116">
        <v>12878</v>
      </c>
      <c r="X11" s="116">
        <v>13722</v>
      </c>
      <c r="Y11" s="116">
        <v>12979</v>
      </c>
      <c r="Z11" s="116">
        <v>13011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8.9940039973351098</v>
      </c>
      <c r="P12" s="76" t="s">
        <v>87</v>
      </c>
      <c r="S12" s="111" t="s">
        <v>31</v>
      </c>
      <c r="T12" s="116"/>
      <c r="U12" s="116"/>
      <c r="V12" s="116">
        <v>1672</v>
      </c>
      <c r="W12" s="116">
        <v>1727</v>
      </c>
      <c r="X12" s="116">
        <v>1915</v>
      </c>
      <c r="Y12" s="116">
        <v>1852</v>
      </c>
      <c r="Z12" s="116">
        <v>1871</v>
      </c>
    </row>
    <row r="13" spans="1:32" ht="15" customHeight="1" x14ac:dyDescent="0.25">
      <c r="A13" s="32" t="s">
        <v>20</v>
      </c>
      <c r="B13" s="74"/>
      <c r="C13" s="74"/>
      <c r="D13" s="75">
        <f>AD108</f>
        <v>14.830992540823869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8.8226896354811082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15.429070626973992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42.0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20.858813251797596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17.583254043767841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1083</v>
      </c>
      <c r="Z15" s="116">
        <v>1091</v>
      </c>
      <c r="AB15" s="121">
        <f t="shared" ref="AB15:AB34" si="2">IF(Z15="np",0,Z15/$Z$34)</f>
        <v>7.3295263688276782E-2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38.384517169545056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82.416745956232162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158</v>
      </c>
      <c r="Z16" s="116">
        <v>132</v>
      </c>
      <c r="AB16" s="121">
        <f t="shared" si="2"/>
        <v>8.8679879072892168E-3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1436</v>
      </c>
      <c r="Z17" s="116">
        <v>1236</v>
      </c>
      <c r="AB17" s="121">
        <f t="shared" si="2"/>
        <v>8.3036614040980852E-2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112</v>
      </c>
      <c r="Z18" s="116">
        <v>97</v>
      </c>
      <c r="AB18" s="121">
        <f t="shared" si="2"/>
        <v>6.516627477326167E-3</v>
      </c>
    </row>
    <row r="19" spans="1:28" x14ac:dyDescent="0.25">
      <c r="A19" s="65" t="str">
        <f>$S$1&amp;" ("&amp;$V$2&amp;" to "&amp;$Z$2&amp;")"</f>
        <v>Murray Bridge (2015-16 to 2019-20)</v>
      </c>
      <c r="B19" s="65"/>
      <c r="C19" s="65"/>
      <c r="D19" s="65"/>
      <c r="E19" s="65"/>
      <c r="F19" s="65"/>
      <c r="G19" s="65" t="str">
        <f>$S$1&amp;" ("&amp;$V$2&amp;" to "&amp;$Z$2&amp;")"</f>
        <v>Murray Bridge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865</v>
      </c>
      <c r="Z19" s="116">
        <v>813</v>
      </c>
      <c r="AB19" s="121">
        <f t="shared" si="2"/>
        <v>5.4618743701713136E-2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280</v>
      </c>
      <c r="Z20" s="116">
        <v>274</v>
      </c>
      <c r="AB20" s="121">
        <f t="shared" si="2"/>
        <v>1.8407793080282162E-2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1494</v>
      </c>
      <c r="Z21" s="116">
        <v>1703</v>
      </c>
      <c r="AB21" s="121">
        <f t="shared" si="2"/>
        <v>0.11441048034934498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786</v>
      </c>
      <c r="Z22" s="116">
        <v>752</v>
      </c>
      <c r="AB22" s="121">
        <f t="shared" si="2"/>
        <v>5.0520658380920389E-2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563</v>
      </c>
      <c r="Z23" s="116">
        <v>591</v>
      </c>
      <c r="AB23" s="121">
        <f t="shared" si="2"/>
        <v>3.9704400403090361E-2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90</v>
      </c>
      <c r="Z24" s="116">
        <v>80</v>
      </c>
      <c r="AB24" s="121">
        <f t="shared" si="2"/>
        <v>5.3745381256298285E-3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374</v>
      </c>
      <c r="Z25" s="116">
        <v>406</v>
      </c>
      <c r="AB25" s="121">
        <f t="shared" si="2"/>
        <v>2.7275780987571382E-2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200</v>
      </c>
      <c r="Z26" s="116">
        <v>241</v>
      </c>
      <c r="AB26" s="121">
        <f t="shared" si="2"/>
        <v>1.6190796103459859E-2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527</v>
      </c>
      <c r="Z27" s="116">
        <v>545</v>
      </c>
      <c r="AB27" s="121">
        <f t="shared" si="2"/>
        <v>3.6614040980853205E-2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1989</v>
      </c>
      <c r="Z28" s="116">
        <v>2024</v>
      </c>
      <c r="AB28" s="121">
        <f t="shared" si="2"/>
        <v>0.13597581457843466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891</v>
      </c>
      <c r="Z29" s="116">
        <v>739</v>
      </c>
      <c r="AB29" s="121">
        <f t="shared" si="2"/>
        <v>4.9647295935505542E-2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750</v>
      </c>
      <c r="Z30" s="116">
        <v>797</v>
      </c>
      <c r="AB30" s="121">
        <f t="shared" si="2"/>
        <v>5.3543836076587172E-2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1553</v>
      </c>
      <c r="Z31" s="116">
        <v>1667</v>
      </c>
      <c r="AB31" s="121">
        <f t="shared" si="2"/>
        <v>0.11199193819281156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318</v>
      </c>
      <c r="Z32" s="116">
        <v>393</v>
      </c>
      <c r="AB32" s="121">
        <f t="shared" si="2"/>
        <v>2.6402418542156532E-2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449</v>
      </c>
      <c r="Z33" s="116">
        <v>492</v>
      </c>
      <c r="AB33" s="121">
        <f t="shared" si="2"/>
        <v>3.3053409472623446E-2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14837</v>
      </c>
      <c r="Z34" s="124">
        <v>14885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8662</v>
      </c>
      <c r="AB37" s="136">
        <f>Z37/Z40*100</f>
        <v>82.416745956232162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1848</v>
      </c>
      <c r="AB38" s="136">
        <f>Z38/Z40*100</f>
        <v>17.583254043767841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10510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14</v>
      </c>
      <c r="W44" s="116">
        <v>15</v>
      </c>
      <c r="X44" s="116">
        <v>13</v>
      </c>
      <c r="Y44" s="116">
        <v>21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147</v>
      </c>
      <c r="W45" s="116">
        <v>168</v>
      </c>
      <c r="X45" s="116">
        <v>135</v>
      </c>
      <c r="Y45" s="116">
        <v>162</v>
      </c>
      <c r="Z45" s="116">
        <v>163</v>
      </c>
    </row>
    <row r="46" spans="19:32" x14ac:dyDescent="0.25">
      <c r="S46" s="119" t="s">
        <v>39</v>
      </c>
      <c r="T46" s="119"/>
      <c r="U46" s="116"/>
      <c r="V46" s="116">
        <v>448</v>
      </c>
      <c r="W46" s="116">
        <v>459</v>
      </c>
      <c r="X46" s="116">
        <v>466</v>
      </c>
      <c r="Y46" s="116">
        <v>530</v>
      </c>
      <c r="Z46" s="116">
        <v>474</v>
      </c>
    </row>
    <row r="47" spans="19:32" x14ac:dyDescent="0.25">
      <c r="S47" s="119" t="s">
        <v>40</v>
      </c>
      <c r="T47" s="119"/>
      <c r="U47" s="116"/>
      <c r="V47" s="116">
        <v>851</v>
      </c>
      <c r="W47" s="116">
        <v>831</v>
      </c>
      <c r="X47" s="116">
        <v>803</v>
      </c>
      <c r="Y47" s="116">
        <v>741</v>
      </c>
      <c r="Z47" s="116">
        <v>752</v>
      </c>
    </row>
    <row r="48" spans="19:32" x14ac:dyDescent="0.25">
      <c r="S48" s="119" t="s">
        <v>41</v>
      </c>
      <c r="T48" s="119"/>
      <c r="U48" s="116"/>
      <c r="V48" s="116">
        <v>1159</v>
      </c>
      <c r="W48" s="116">
        <v>1140</v>
      </c>
      <c r="X48" s="116">
        <v>1167</v>
      </c>
      <c r="Y48" s="116">
        <v>1036</v>
      </c>
      <c r="Z48" s="116">
        <v>979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796</v>
      </c>
      <c r="W49" s="116">
        <v>846</v>
      </c>
      <c r="X49" s="116">
        <v>989</v>
      </c>
      <c r="Y49" s="116">
        <v>865</v>
      </c>
      <c r="Z49" s="116">
        <v>839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Murray Bridge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603</v>
      </c>
      <c r="W50" s="116">
        <v>670</v>
      </c>
      <c r="X50" s="116">
        <v>766</v>
      </c>
      <c r="Y50" s="116">
        <v>711</v>
      </c>
      <c r="Z50" s="116">
        <v>720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608</v>
      </c>
      <c r="W51" s="116">
        <v>641</v>
      </c>
      <c r="X51" s="116">
        <v>667</v>
      </c>
      <c r="Y51" s="116">
        <v>687</v>
      </c>
      <c r="Z51" s="116">
        <v>660</v>
      </c>
    </row>
    <row r="52" spans="1:26" ht="15" customHeight="1" x14ac:dyDescent="0.25">
      <c r="S52" s="119" t="s">
        <v>45</v>
      </c>
      <c r="T52" s="119"/>
      <c r="U52" s="116"/>
      <c r="V52" s="116">
        <v>756</v>
      </c>
      <c r="W52" s="116">
        <v>722</v>
      </c>
      <c r="X52" s="116">
        <v>807</v>
      </c>
      <c r="Y52" s="116">
        <v>720</v>
      </c>
      <c r="Z52" s="116">
        <v>672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653</v>
      </c>
      <c r="W53" s="116">
        <v>661</v>
      </c>
      <c r="X53" s="116">
        <v>756</v>
      </c>
      <c r="Y53" s="116">
        <v>714</v>
      </c>
      <c r="Z53" s="116">
        <v>720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570</v>
      </c>
      <c r="W54" s="116">
        <v>627</v>
      </c>
      <c r="X54" s="116">
        <v>673</v>
      </c>
      <c r="Y54" s="116">
        <v>642</v>
      </c>
      <c r="Z54" s="116">
        <v>691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397</v>
      </c>
      <c r="W55" s="116">
        <v>440</v>
      </c>
      <c r="X55" s="116">
        <v>500</v>
      </c>
      <c r="Y55" s="116">
        <v>494</v>
      </c>
      <c r="Z55" s="116">
        <v>531</v>
      </c>
    </row>
    <row r="56" spans="1:26" ht="15" customHeight="1" x14ac:dyDescent="0.25">
      <c r="S56" s="119" t="s">
        <v>49</v>
      </c>
      <c r="T56" s="119"/>
      <c r="U56" s="116"/>
      <c r="V56" s="116">
        <v>243</v>
      </c>
      <c r="W56" s="116">
        <v>260</v>
      </c>
      <c r="X56" s="116">
        <v>273</v>
      </c>
      <c r="Y56" s="116">
        <v>262</v>
      </c>
      <c r="Z56" s="116">
        <v>262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102</v>
      </c>
      <c r="W57" s="116">
        <v>116</v>
      </c>
      <c r="X57" s="116">
        <v>145</v>
      </c>
      <c r="Y57" s="116">
        <v>121</v>
      </c>
      <c r="Z57" s="116">
        <v>142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45</v>
      </c>
      <c r="W58" s="116">
        <v>55</v>
      </c>
      <c r="X58" s="116">
        <v>51</v>
      </c>
      <c r="Y58" s="116">
        <v>51</v>
      </c>
      <c r="Z58" s="116">
        <v>55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27</v>
      </c>
      <c r="W59" s="116">
        <v>24</v>
      </c>
      <c r="X59" s="116">
        <v>20</v>
      </c>
      <c r="Y59" s="116">
        <v>24</v>
      </c>
      <c r="Z59" s="116">
        <v>21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</v>
      </c>
      <c r="W60" s="116">
        <v>6</v>
      </c>
      <c r="X60" s="116">
        <v>15</v>
      </c>
      <c r="Y60" s="116">
        <v>13</v>
      </c>
      <c r="Z60" s="116">
        <v>14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7429</v>
      </c>
      <c r="W61" s="116">
        <v>7684</v>
      </c>
      <c r="X61" s="116">
        <v>8288</v>
      </c>
      <c r="Y61" s="116">
        <v>7806</v>
      </c>
      <c r="Z61" s="116">
        <v>7703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16</v>
      </c>
      <c r="W63" s="116">
        <v>14</v>
      </c>
      <c r="X63" s="116">
        <v>11</v>
      </c>
      <c r="Y63" s="116">
        <v>16</v>
      </c>
      <c r="Z63" s="116">
        <v>14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186</v>
      </c>
      <c r="W64" s="116">
        <v>173</v>
      </c>
      <c r="X64" s="116">
        <v>173</v>
      </c>
      <c r="Y64" s="116">
        <v>224</v>
      </c>
      <c r="Z64" s="116">
        <v>196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Murray Bridge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471</v>
      </c>
      <c r="W65" s="116">
        <v>505</v>
      </c>
      <c r="X65" s="116">
        <v>496</v>
      </c>
      <c r="Y65" s="116">
        <v>437</v>
      </c>
      <c r="Z65" s="116">
        <v>492</v>
      </c>
    </row>
    <row r="66" spans="1:26" x14ac:dyDescent="0.25">
      <c r="S66" s="119" t="s">
        <v>40</v>
      </c>
      <c r="T66" s="119"/>
      <c r="U66" s="116"/>
      <c r="V66" s="116">
        <v>680</v>
      </c>
      <c r="W66" s="116">
        <v>743</v>
      </c>
      <c r="X66" s="116">
        <v>785</v>
      </c>
      <c r="Y66" s="116">
        <v>646</v>
      </c>
      <c r="Z66" s="116">
        <v>724</v>
      </c>
    </row>
    <row r="67" spans="1:26" x14ac:dyDescent="0.25">
      <c r="S67" s="119" t="s">
        <v>41</v>
      </c>
      <c r="T67" s="119"/>
      <c r="U67" s="116"/>
      <c r="V67" s="116">
        <v>789</v>
      </c>
      <c r="W67" s="116">
        <v>823</v>
      </c>
      <c r="X67" s="116">
        <v>846</v>
      </c>
      <c r="Y67" s="116">
        <v>804</v>
      </c>
      <c r="Z67" s="116">
        <v>778</v>
      </c>
    </row>
    <row r="68" spans="1:26" x14ac:dyDescent="0.25">
      <c r="S68" s="119" t="s">
        <v>42</v>
      </c>
      <c r="T68" s="119"/>
      <c r="U68" s="116"/>
      <c r="V68" s="116">
        <v>602</v>
      </c>
      <c r="W68" s="116">
        <v>703</v>
      </c>
      <c r="X68" s="116">
        <v>688</v>
      </c>
      <c r="Y68" s="116">
        <v>695</v>
      </c>
      <c r="Z68" s="116">
        <v>717</v>
      </c>
    </row>
    <row r="69" spans="1:26" x14ac:dyDescent="0.25">
      <c r="S69" s="119" t="s">
        <v>43</v>
      </c>
      <c r="T69" s="119"/>
      <c r="U69" s="116"/>
      <c r="V69" s="116">
        <v>490</v>
      </c>
      <c r="W69" s="116">
        <v>552</v>
      </c>
      <c r="X69" s="116">
        <v>604</v>
      </c>
      <c r="Y69" s="116">
        <v>602</v>
      </c>
      <c r="Z69" s="116">
        <v>642</v>
      </c>
    </row>
    <row r="70" spans="1:26" x14ac:dyDescent="0.25">
      <c r="S70" s="119" t="s">
        <v>44</v>
      </c>
      <c r="T70" s="119"/>
      <c r="U70" s="116"/>
      <c r="V70" s="116">
        <v>592</v>
      </c>
      <c r="W70" s="116">
        <v>580</v>
      </c>
      <c r="X70" s="116">
        <v>666</v>
      </c>
      <c r="Y70" s="116">
        <v>605</v>
      </c>
      <c r="Z70" s="116">
        <v>580</v>
      </c>
    </row>
    <row r="71" spans="1:26" x14ac:dyDescent="0.25">
      <c r="S71" s="119" t="s">
        <v>45</v>
      </c>
      <c r="T71" s="119"/>
      <c r="U71" s="116"/>
      <c r="V71" s="116">
        <v>666</v>
      </c>
      <c r="W71" s="116">
        <v>746</v>
      </c>
      <c r="X71" s="116">
        <v>814</v>
      </c>
      <c r="Y71" s="116">
        <v>722</v>
      </c>
      <c r="Z71" s="116">
        <v>687</v>
      </c>
    </row>
    <row r="72" spans="1:26" x14ac:dyDescent="0.25">
      <c r="S72" s="119" t="s">
        <v>46</v>
      </c>
      <c r="T72" s="119"/>
      <c r="U72" s="116"/>
      <c r="V72" s="116">
        <v>676</v>
      </c>
      <c r="W72" s="116">
        <v>703</v>
      </c>
      <c r="X72" s="116">
        <v>718</v>
      </c>
      <c r="Y72" s="116">
        <v>739</v>
      </c>
      <c r="Z72" s="116">
        <v>747</v>
      </c>
    </row>
    <row r="73" spans="1:26" x14ac:dyDescent="0.25">
      <c r="S73" s="119" t="s">
        <v>47</v>
      </c>
      <c r="T73" s="119"/>
      <c r="U73" s="116"/>
      <c r="V73" s="116">
        <v>597</v>
      </c>
      <c r="W73" s="116">
        <v>657</v>
      </c>
      <c r="X73" s="116">
        <v>698</v>
      </c>
      <c r="Y73" s="116">
        <v>681</v>
      </c>
      <c r="Z73" s="116">
        <v>697</v>
      </c>
    </row>
    <row r="74" spans="1:26" x14ac:dyDescent="0.25">
      <c r="S74" s="119" t="s">
        <v>48</v>
      </c>
      <c r="T74" s="119"/>
      <c r="U74" s="116"/>
      <c r="V74" s="116">
        <v>348</v>
      </c>
      <c r="W74" s="116">
        <v>395</v>
      </c>
      <c r="X74" s="116">
        <v>444</v>
      </c>
      <c r="Y74" s="116">
        <v>480</v>
      </c>
      <c r="Z74" s="116">
        <v>517</v>
      </c>
    </row>
    <row r="75" spans="1:26" x14ac:dyDescent="0.25">
      <c r="S75" s="119" t="s">
        <v>49</v>
      </c>
      <c r="T75" s="119"/>
      <c r="U75" s="116"/>
      <c r="V75" s="116">
        <v>181</v>
      </c>
      <c r="W75" s="116">
        <v>169</v>
      </c>
      <c r="X75" s="116">
        <v>206</v>
      </c>
      <c r="Y75" s="116">
        <v>209</v>
      </c>
      <c r="Z75" s="116">
        <v>207</v>
      </c>
    </row>
    <row r="76" spans="1:26" x14ac:dyDescent="0.25">
      <c r="S76" s="119" t="s">
        <v>50</v>
      </c>
      <c r="T76" s="119"/>
      <c r="U76" s="116"/>
      <c r="V76" s="116">
        <v>47</v>
      </c>
      <c r="W76" s="116">
        <v>71</v>
      </c>
      <c r="X76" s="116">
        <v>104</v>
      </c>
      <c r="Y76" s="116">
        <v>95</v>
      </c>
      <c r="Z76" s="116">
        <v>94</v>
      </c>
    </row>
    <row r="77" spans="1:26" x14ac:dyDescent="0.25">
      <c r="S77" s="119" t="s">
        <v>51</v>
      </c>
      <c r="T77" s="119"/>
      <c r="U77" s="116"/>
      <c r="V77" s="116">
        <v>57</v>
      </c>
      <c r="W77" s="116">
        <v>51</v>
      </c>
      <c r="X77" s="116">
        <v>49</v>
      </c>
      <c r="Y77" s="116">
        <v>36</v>
      </c>
      <c r="Z77" s="116">
        <v>40</v>
      </c>
    </row>
    <row r="78" spans="1:26" x14ac:dyDescent="0.25">
      <c r="S78" s="119" t="s">
        <v>52</v>
      </c>
      <c r="T78" s="119"/>
      <c r="U78" s="116"/>
      <c r="V78" s="116">
        <v>15</v>
      </c>
      <c r="W78" s="116">
        <v>23</v>
      </c>
      <c r="X78" s="116">
        <v>24</v>
      </c>
      <c r="Y78" s="116">
        <v>34</v>
      </c>
      <c r="Z78" s="116">
        <v>34</v>
      </c>
    </row>
    <row r="79" spans="1:26" x14ac:dyDescent="0.25">
      <c r="S79" s="119" t="s">
        <v>53</v>
      </c>
      <c r="T79" s="119"/>
      <c r="U79" s="116"/>
      <c r="V79" s="116">
        <v>14</v>
      </c>
      <c r="W79" s="116">
        <v>13</v>
      </c>
      <c r="X79" s="116">
        <v>20</v>
      </c>
      <c r="Y79" s="116">
        <v>13</v>
      </c>
      <c r="Z79" s="116">
        <v>10</v>
      </c>
    </row>
    <row r="80" spans="1:26" x14ac:dyDescent="0.25">
      <c r="S80" s="122" t="s">
        <v>54</v>
      </c>
      <c r="T80" s="122"/>
      <c r="U80" s="116"/>
      <c r="V80" s="116">
        <v>6438</v>
      </c>
      <c r="W80" s="116">
        <v>6921</v>
      </c>
      <c r="X80" s="116">
        <v>7349</v>
      </c>
      <c r="Y80" s="116">
        <v>7025</v>
      </c>
      <c r="Z80" s="116">
        <v>7179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Murray Bridge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403</v>
      </c>
      <c r="W83" s="116">
        <v>409</v>
      </c>
      <c r="X83" s="116">
        <v>435</v>
      </c>
      <c r="Y83" s="116">
        <v>436</v>
      </c>
      <c r="Z83" s="116">
        <v>446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252</v>
      </c>
      <c r="W84" s="116">
        <v>243</v>
      </c>
      <c r="X84" s="116">
        <v>266</v>
      </c>
      <c r="Y84" s="116">
        <v>280</v>
      </c>
      <c r="Z84" s="116">
        <v>277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749</v>
      </c>
      <c r="W85" s="116">
        <v>795</v>
      </c>
      <c r="X85" s="116">
        <v>851</v>
      </c>
      <c r="Y85" s="116">
        <v>831</v>
      </c>
      <c r="Z85" s="116">
        <v>855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14,881</v>
      </c>
      <c r="D86" s="98">
        <f t="shared" ref="D86:D91" si="4">AD4</f>
        <v>3.2360277759051481E-3</v>
      </c>
      <c r="E86" s="99">
        <f t="shared" ref="E86:E91" si="5">AD4</f>
        <v>3.2360277759051481E-3</v>
      </c>
      <c r="F86" s="98">
        <f t="shared" ref="F86:F91" si="6">AF4</f>
        <v>7.296849087893853E-2</v>
      </c>
      <c r="G86" s="99">
        <f t="shared" ref="G86:G91" si="7">AF4</f>
        <v>7.296849087893853E-2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250</v>
      </c>
      <c r="W86" s="116">
        <v>276</v>
      </c>
      <c r="X86" s="116">
        <v>308</v>
      </c>
      <c r="Y86" s="116">
        <v>305</v>
      </c>
      <c r="Z86" s="116">
        <v>320</v>
      </c>
    </row>
    <row r="87" spans="1:30" ht="15" customHeight="1" x14ac:dyDescent="0.25">
      <c r="A87" s="100" t="s">
        <v>4</v>
      </c>
      <c r="B87" s="51"/>
      <c r="C87" s="101" t="str">
        <f t="shared" si="3"/>
        <v>7,706</v>
      </c>
      <c r="D87" s="98">
        <f t="shared" si="4"/>
        <v>-1.3442580975547291E-2</v>
      </c>
      <c r="E87" s="99">
        <f t="shared" si="5"/>
        <v>-1.3442580975547291E-2</v>
      </c>
      <c r="F87" s="98">
        <f t="shared" si="6"/>
        <v>3.7286310405168832E-2</v>
      </c>
      <c r="G87" s="99">
        <f t="shared" si="7"/>
        <v>3.7286310405168832E-2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134</v>
      </c>
      <c r="W87" s="116">
        <v>136</v>
      </c>
      <c r="X87" s="116">
        <v>139</v>
      </c>
      <c r="Y87" s="116">
        <v>140</v>
      </c>
      <c r="Z87" s="116">
        <v>160</v>
      </c>
    </row>
    <row r="88" spans="1:30" ht="15" customHeight="1" x14ac:dyDescent="0.25">
      <c r="A88" s="100" t="s">
        <v>5</v>
      </c>
      <c r="B88" s="51"/>
      <c r="C88" s="101" t="str">
        <f t="shared" si="3"/>
        <v>7,179</v>
      </c>
      <c r="D88" s="98">
        <f t="shared" si="4"/>
        <v>2.1340162185232714E-2</v>
      </c>
      <c r="E88" s="99">
        <f t="shared" si="5"/>
        <v>2.1340162185232714E-2</v>
      </c>
      <c r="F88" s="98">
        <f t="shared" si="6"/>
        <v>0.11527108901662264</v>
      </c>
      <c r="G88" s="99">
        <f t="shared" si="7"/>
        <v>0.11527108901662264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227</v>
      </c>
      <c r="W88" s="116">
        <v>234</v>
      </c>
      <c r="X88" s="116">
        <v>260</v>
      </c>
      <c r="Y88" s="116">
        <v>254</v>
      </c>
      <c r="Z88" s="116">
        <v>263</v>
      </c>
    </row>
    <row r="89" spans="1:30" ht="15" customHeight="1" x14ac:dyDescent="0.25">
      <c r="A89" s="51" t="s">
        <v>6</v>
      </c>
      <c r="B89" s="51"/>
      <c r="C89" s="101" t="str">
        <f t="shared" si="3"/>
        <v>10,507</v>
      </c>
      <c r="D89" s="98">
        <f t="shared" si="4"/>
        <v>1.3504388926401045E-2</v>
      </c>
      <c r="E89" s="99">
        <f t="shared" si="5"/>
        <v>1.3504388926401045E-2</v>
      </c>
      <c r="F89" s="98">
        <f t="shared" si="6"/>
        <v>2.687646598905391E-2</v>
      </c>
      <c r="G89" s="99">
        <f t="shared" si="7"/>
        <v>2.687646598905391E-2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620</v>
      </c>
      <c r="W89" s="116">
        <v>641</v>
      </c>
      <c r="X89" s="116">
        <v>672</v>
      </c>
      <c r="Y89" s="116">
        <v>696</v>
      </c>
      <c r="Z89" s="116">
        <v>668</v>
      </c>
    </row>
    <row r="90" spans="1:30" ht="15" customHeight="1" x14ac:dyDescent="0.25">
      <c r="A90" s="51" t="s">
        <v>100</v>
      </c>
      <c r="B90" s="51"/>
      <c r="C90" s="101" t="str">
        <f t="shared" si="3"/>
        <v>$39,898</v>
      </c>
      <c r="D90" s="98">
        <f t="shared" si="4"/>
        <v>-3.6318457658017778E-3</v>
      </c>
      <c r="E90" s="99">
        <f t="shared" si="5"/>
        <v>-3.6318457658017778E-3</v>
      </c>
      <c r="F90" s="98">
        <f t="shared" si="6"/>
        <v>7.0947191035062307E-2</v>
      </c>
      <c r="G90" s="99">
        <f t="shared" si="7"/>
        <v>7.0947191035062307E-2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1551</v>
      </c>
      <c r="W90" s="116">
        <v>1532</v>
      </c>
      <c r="X90" s="116">
        <v>1404</v>
      </c>
      <c r="Y90" s="116">
        <v>1330</v>
      </c>
      <c r="Z90" s="116">
        <v>1269</v>
      </c>
    </row>
    <row r="91" spans="1:30" ht="15" customHeight="1" x14ac:dyDescent="0.25">
      <c r="A91" s="51" t="s">
        <v>7</v>
      </c>
      <c r="B91" s="51"/>
      <c r="C91" s="101" t="str">
        <f t="shared" si="3"/>
        <v>$495.7 mil</v>
      </c>
      <c r="D91" s="98">
        <f t="shared" si="4"/>
        <v>6.0689264675356069E-2</v>
      </c>
      <c r="E91" s="99">
        <f t="shared" si="5"/>
        <v>6.0689264675356069E-2</v>
      </c>
      <c r="F91" s="98">
        <f t="shared" si="6"/>
        <v>0.18153075436267829</v>
      </c>
      <c r="G91" s="99">
        <f t="shared" si="7"/>
        <v>0.18153075436267829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5517</v>
      </c>
      <c r="W91" s="116">
        <v>5626</v>
      </c>
      <c r="X91" s="116">
        <v>5667</v>
      </c>
      <c r="Y91" s="116">
        <v>5426</v>
      </c>
      <c r="Z91" s="116">
        <v>5447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307</v>
      </c>
      <c r="W93" s="116">
        <v>324</v>
      </c>
      <c r="X93" s="116">
        <v>339</v>
      </c>
      <c r="Y93" s="116">
        <v>346</v>
      </c>
      <c r="Z93" s="116">
        <v>356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480</v>
      </c>
      <c r="W94" s="116">
        <v>528</v>
      </c>
      <c r="X94" s="116">
        <v>562</v>
      </c>
      <c r="Y94" s="116">
        <v>575</v>
      </c>
      <c r="Z94" s="116">
        <v>572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124</v>
      </c>
      <c r="W95" s="116">
        <v>136</v>
      </c>
      <c r="X95" s="116">
        <v>143</v>
      </c>
      <c r="Y95" s="116">
        <v>148</v>
      </c>
      <c r="Z95" s="116">
        <v>148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783</v>
      </c>
      <c r="W96" s="116">
        <v>857</v>
      </c>
      <c r="X96" s="116">
        <v>908</v>
      </c>
      <c r="Y96" s="116">
        <v>933</v>
      </c>
      <c r="Z96" s="116">
        <v>977</v>
      </c>
    </row>
    <row r="97" spans="1:32" ht="15" customHeight="1" x14ac:dyDescent="0.25">
      <c r="S97" s="119" t="s">
        <v>191</v>
      </c>
      <c r="T97" s="119"/>
      <c r="U97" s="116"/>
      <c r="V97" s="116">
        <v>608</v>
      </c>
      <c r="W97" s="116">
        <v>668</v>
      </c>
      <c r="X97" s="116">
        <v>660</v>
      </c>
      <c r="Y97" s="116">
        <v>677</v>
      </c>
      <c r="Z97" s="116">
        <v>679</v>
      </c>
    </row>
    <row r="98" spans="1:32" ht="15" customHeight="1" x14ac:dyDescent="0.25">
      <c r="S98" s="119" t="s">
        <v>192</v>
      </c>
      <c r="T98" s="119"/>
      <c r="U98" s="116"/>
      <c r="V98" s="116">
        <v>588</v>
      </c>
      <c r="W98" s="116">
        <v>564</v>
      </c>
      <c r="X98" s="116">
        <v>604</v>
      </c>
      <c r="Y98" s="116">
        <v>564</v>
      </c>
      <c r="Z98" s="116">
        <v>582</v>
      </c>
    </row>
    <row r="99" spans="1:32" ht="15" customHeight="1" x14ac:dyDescent="0.25">
      <c r="S99" s="119" t="s">
        <v>193</v>
      </c>
      <c r="T99" s="119"/>
      <c r="U99" s="116"/>
      <c r="V99" s="116">
        <v>72</v>
      </c>
      <c r="W99" s="116">
        <v>73</v>
      </c>
      <c r="X99" s="116">
        <v>90</v>
      </c>
      <c r="Y99" s="116">
        <v>94</v>
      </c>
      <c r="Z99" s="116">
        <v>102</v>
      </c>
    </row>
    <row r="100" spans="1:32" ht="15" customHeight="1" x14ac:dyDescent="0.25">
      <c r="S100" s="119" t="s">
        <v>59</v>
      </c>
      <c r="T100" s="119"/>
      <c r="U100" s="116"/>
      <c r="V100" s="116">
        <v>853</v>
      </c>
      <c r="W100" s="116">
        <v>925</v>
      </c>
      <c r="X100" s="116">
        <v>852</v>
      </c>
      <c r="Y100" s="116">
        <v>779</v>
      </c>
      <c r="Z100" s="116">
        <v>804</v>
      </c>
    </row>
    <row r="101" spans="1:32" x14ac:dyDescent="0.25">
      <c r="A101" s="20"/>
      <c r="S101" s="122" t="s">
        <v>54</v>
      </c>
      <c r="T101" s="122"/>
      <c r="U101" s="116"/>
      <c r="V101" s="116">
        <v>4720</v>
      </c>
      <c r="W101" s="116">
        <v>4991</v>
      </c>
      <c r="X101" s="116">
        <v>5075</v>
      </c>
      <c r="Y101" s="116">
        <v>4938</v>
      </c>
      <c r="Z101" s="116">
        <v>5054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10499</v>
      </c>
      <c r="W104" s="116">
        <v>11318</v>
      </c>
      <c r="X104" s="116">
        <v>11939</v>
      </c>
      <c r="Y104" s="116">
        <v>11295</v>
      </c>
      <c r="Z104" s="116">
        <v>11516</v>
      </c>
      <c r="AB104" s="113" t="str">
        <f>TEXT(Z104,"###,###")</f>
        <v>11,516</v>
      </c>
      <c r="AD104" s="134">
        <f>Z104/($Z$4)*100</f>
        <v>77.387272360728446</v>
      </c>
      <c r="AF104" s="113"/>
    </row>
    <row r="105" spans="1:32" x14ac:dyDescent="0.25">
      <c r="S105" s="119" t="s">
        <v>18</v>
      </c>
      <c r="T105" s="119"/>
      <c r="U105" s="116"/>
      <c r="V105" s="116">
        <v>1728</v>
      </c>
      <c r="W105" s="116">
        <v>1816</v>
      </c>
      <c r="X105" s="116">
        <v>1926</v>
      </c>
      <c r="Y105" s="116">
        <v>1939</v>
      </c>
      <c r="Z105" s="116">
        <v>1847</v>
      </c>
      <c r="AB105" s="113" t="str">
        <f>TEXT(Z105,"###,###")</f>
        <v>1,847</v>
      </c>
      <c r="AD105" s="134">
        <f>Z105/($Z$4)*100</f>
        <v>12.411800282239097</v>
      </c>
      <c r="AF105" s="113"/>
    </row>
    <row r="106" spans="1:32" x14ac:dyDescent="0.25">
      <c r="S106" s="122" t="s">
        <v>54</v>
      </c>
      <c r="T106" s="122"/>
      <c r="U106" s="124"/>
      <c r="V106" s="124">
        <v>12227</v>
      </c>
      <c r="W106" s="124">
        <v>13134</v>
      </c>
      <c r="X106" s="124">
        <v>13865</v>
      </c>
      <c r="Y106" s="124">
        <v>13234</v>
      </c>
      <c r="Z106" s="124">
        <v>13363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2156</v>
      </c>
      <c r="W108" s="116">
        <v>2080</v>
      </c>
      <c r="X108" s="116">
        <v>2476</v>
      </c>
      <c r="Y108" s="116">
        <v>2006</v>
      </c>
      <c r="Z108" s="116">
        <v>2207</v>
      </c>
      <c r="AB108" s="113" t="str">
        <f>TEXT(Z108,"###,###")</f>
        <v>2,207</v>
      </c>
      <c r="AD108" s="134">
        <f>Z108/($Z$4)*100</f>
        <v>14.830992540823869</v>
      </c>
      <c r="AF108" s="113"/>
    </row>
    <row r="109" spans="1:32" x14ac:dyDescent="0.25">
      <c r="S109" s="119" t="s">
        <v>21</v>
      </c>
      <c r="T109" s="119"/>
      <c r="U109" s="116"/>
      <c r="V109" s="116">
        <v>2120</v>
      </c>
      <c r="W109" s="116">
        <v>2162</v>
      </c>
      <c r="X109" s="116">
        <v>2200</v>
      </c>
      <c r="Y109" s="116">
        <v>2082</v>
      </c>
      <c r="Z109" s="116">
        <v>2296</v>
      </c>
      <c r="AB109" s="113" t="str">
        <f>TEXT(Z109,"###,###")</f>
        <v>2,296</v>
      </c>
      <c r="AD109" s="134">
        <f>Z109/($Z$4)*100</f>
        <v>15.429070626973992</v>
      </c>
      <c r="AF109" s="113"/>
    </row>
    <row r="110" spans="1:32" x14ac:dyDescent="0.25">
      <c r="S110" s="119" t="s">
        <v>22</v>
      </c>
      <c r="T110" s="119"/>
      <c r="U110" s="116"/>
      <c r="V110" s="116">
        <v>2663</v>
      </c>
      <c r="W110" s="116">
        <v>3222</v>
      </c>
      <c r="X110" s="116">
        <v>3247</v>
      </c>
      <c r="Y110" s="116">
        <v>3505</v>
      </c>
      <c r="Z110" s="116">
        <v>3104</v>
      </c>
      <c r="AB110" s="113" t="str">
        <f>TEXT(Z110,"###,###")</f>
        <v>3,104</v>
      </c>
      <c r="AD110" s="134">
        <f>Z110/($Z$4)*100</f>
        <v>20.858813251797596</v>
      </c>
      <c r="AF110" s="113"/>
    </row>
    <row r="111" spans="1:32" x14ac:dyDescent="0.25">
      <c r="S111" s="119" t="s">
        <v>23</v>
      </c>
      <c r="T111" s="119"/>
      <c r="U111" s="116"/>
      <c r="V111" s="116">
        <v>5291</v>
      </c>
      <c r="W111" s="116">
        <v>5670</v>
      </c>
      <c r="X111" s="116">
        <v>5937</v>
      </c>
      <c r="Y111" s="116">
        <v>5647</v>
      </c>
      <c r="Z111" s="116">
        <v>5712</v>
      </c>
      <c r="AB111" s="113" t="str">
        <f>TEXT(Z111,"###,###")</f>
        <v>5,712</v>
      </c>
      <c r="AD111" s="134">
        <f>Z111/($Z$4)*100</f>
        <v>38.384517169545056</v>
      </c>
      <c r="AF111" s="113"/>
    </row>
    <row r="112" spans="1:32" x14ac:dyDescent="0.25">
      <c r="S112" s="122" t="s">
        <v>54</v>
      </c>
      <c r="T112" s="122"/>
      <c r="U112" s="116"/>
      <c r="V112" s="116">
        <v>13869</v>
      </c>
      <c r="W112" s="116">
        <v>14605</v>
      </c>
      <c r="X112" s="116">
        <v>15635</v>
      </c>
      <c r="Y112" s="116">
        <v>14836</v>
      </c>
      <c r="Z112" s="116">
        <v>14880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42.33</v>
      </c>
      <c r="W118" s="135">
        <v>40.75</v>
      </c>
      <c r="X118" s="135">
        <v>41.63</v>
      </c>
      <c r="Y118" s="135">
        <v>41.57</v>
      </c>
      <c r="Z118" s="135">
        <v>42.04</v>
      </c>
      <c r="AB118" s="113" t="str">
        <f>TEXT(Z118,"##.0")</f>
        <v>42.0</v>
      </c>
    </row>
    <row r="120" spans="19:32" x14ac:dyDescent="0.25">
      <c r="S120" s="105" t="s">
        <v>102</v>
      </c>
      <c r="T120" s="116"/>
      <c r="U120" s="116"/>
      <c r="V120" s="116">
        <v>8558</v>
      </c>
      <c r="W120" s="116">
        <v>8890</v>
      </c>
      <c r="X120" s="116">
        <v>8830</v>
      </c>
      <c r="Y120" s="116">
        <v>8513</v>
      </c>
      <c r="Z120" s="116">
        <v>8636</v>
      </c>
      <c r="AB120" s="113" t="str">
        <f>TEXT(Z120,"###,###")</f>
        <v>8,636</v>
      </c>
    </row>
    <row r="121" spans="19:32" x14ac:dyDescent="0.25">
      <c r="S121" s="105" t="s">
        <v>103</v>
      </c>
      <c r="T121" s="116"/>
      <c r="U121" s="116"/>
      <c r="V121" s="116">
        <v>824</v>
      </c>
      <c r="W121" s="116">
        <v>899</v>
      </c>
      <c r="X121" s="116">
        <v>988</v>
      </c>
      <c r="Y121" s="116">
        <v>887</v>
      </c>
      <c r="Z121" s="116">
        <v>945</v>
      </c>
      <c r="AB121" s="113" t="str">
        <f>TEXT(Z121,"###,###")</f>
        <v>945</v>
      </c>
    </row>
    <row r="122" spans="19:32" x14ac:dyDescent="0.25">
      <c r="S122" s="105" t="s">
        <v>104</v>
      </c>
      <c r="T122" s="116"/>
      <c r="U122" s="116"/>
      <c r="V122" s="116">
        <v>844</v>
      </c>
      <c r="W122" s="116">
        <v>828</v>
      </c>
      <c r="X122" s="116">
        <v>921</v>
      </c>
      <c r="Y122" s="116">
        <v>966</v>
      </c>
      <c r="Z122" s="116">
        <v>927</v>
      </c>
      <c r="AB122" s="113" t="str">
        <f>TEXT(Z122,"###,###")</f>
        <v>927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9402</v>
      </c>
      <c r="W124" s="116">
        <v>9718</v>
      </c>
      <c r="X124" s="116">
        <v>9751</v>
      </c>
      <c r="Y124" s="116">
        <v>9479</v>
      </c>
      <c r="Z124" s="116">
        <v>9563</v>
      </c>
      <c r="AB124" s="113" t="str">
        <f>TEXT(Z124,"###,###")</f>
        <v>9,563</v>
      </c>
      <c r="AD124" s="131">
        <f>Z124/$Z$7*100</f>
        <v>91.015513467212344</v>
      </c>
    </row>
    <row r="125" spans="19:32" x14ac:dyDescent="0.25">
      <c r="S125" s="105" t="s">
        <v>106</v>
      </c>
      <c r="T125" s="116"/>
      <c r="U125" s="116"/>
      <c r="V125" s="116">
        <v>1668</v>
      </c>
      <c r="W125" s="116">
        <v>1727</v>
      </c>
      <c r="X125" s="116">
        <v>1909</v>
      </c>
      <c r="Y125" s="116">
        <v>1853</v>
      </c>
      <c r="Z125" s="116">
        <v>1872</v>
      </c>
      <c r="AB125" s="113" t="str">
        <f>TEXT(Z125,"###,###")</f>
        <v>1,872</v>
      </c>
      <c r="AD125" s="131">
        <f>Z125/$Z$7*100</f>
        <v>17.816693632816218</v>
      </c>
    </row>
    <row r="127" spans="19:32" x14ac:dyDescent="0.25">
      <c r="S127" s="105" t="s">
        <v>107</v>
      </c>
      <c r="T127" s="116"/>
      <c r="U127" s="116"/>
      <c r="V127" s="116">
        <v>5512</v>
      </c>
      <c r="W127" s="116">
        <v>5626</v>
      </c>
      <c r="X127" s="116">
        <v>5670</v>
      </c>
      <c r="Y127" s="116">
        <v>5429</v>
      </c>
      <c r="Z127" s="116">
        <v>5453</v>
      </c>
      <c r="AB127" s="113" t="str">
        <f>TEXT(Z127,"###,###")</f>
        <v>5,453</v>
      </c>
      <c r="AD127" s="131">
        <f>Z127/$Z$7*100</f>
        <v>51.898734177215189</v>
      </c>
    </row>
    <row r="128" spans="19:32" x14ac:dyDescent="0.25">
      <c r="S128" s="105" t="s">
        <v>108</v>
      </c>
      <c r="T128" s="116"/>
      <c r="U128" s="116"/>
      <c r="V128" s="116">
        <v>4717</v>
      </c>
      <c r="W128" s="116">
        <v>4991</v>
      </c>
      <c r="X128" s="116">
        <v>5072</v>
      </c>
      <c r="Y128" s="116">
        <v>4936</v>
      </c>
      <c r="Z128" s="116">
        <v>5055</v>
      </c>
      <c r="AB128" s="113" t="str">
        <f>TEXT(Z128,"###,###")</f>
        <v>5,055</v>
      </c>
      <c r="AD128" s="131">
        <f>Z128/$Z$7*100</f>
        <v>48.110783287332254</v>
      </c>
    </row>
    <row r="130" spans="19:20" x14ac:dyDescent="0.25">
      <c r="S130" s="105" t="s">
        <v>267</v>
      </c>
      <c r="T130" s="131">
        <v>82.192823831731232</v>
      </c>
    </row>
    <row r="131" spans="19:20" x14ac:dyDescent="0.25">
      <c r="S131" s="105" t="s">
        <v>268</v>
      </c>
      <c r="T131" s="131">
        <v>8.9940039973351098</v>
      </c>
    </row>
    <row r="132" spans="19:20" x14ac:dyDescent="0.25">
      <c r="S132" s="105" t="s">
        <v>269</v>
      </c>
      <c r="T132" s="131">
        <v>8.8226896354811082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36BCFF8-C8C6-462C-B325-781F2C8978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8B19FEF-41F8-4856-A30E-CEF1D4BDAE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1DF9F5-6851-4FEA-9855-1972C40B67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EE7CD1-9FD1-403B-B33A-7FA9E459A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614FD-15CD-4DC7-BDD9-DA6B8A04E61E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113</v>
      </c>
      <c r="T1" s="103"/>
      <c r="U1" s="103"/>
      <c r="V1" s="103"/>
      <c r="W1" s="103"/>
      <c r="X1" s="103"/>
      <c r="Y1" s="104" t="s">
        <v>202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113</v>
      </c>
      <c r="Y3" s="109" t="s">
        <v>202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 Adelaide Plains,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6621</v>
      </c>
      <c r="W4" s="112">
        <v>6491</v>
      </c>
      <c r="X4" s="112">
        <v>6339</v>
      </c>
      <c r="Y4" s="112">
        <v>6792</v>
      </c>
      <c r="Z4" s="112">
        <v>7111</v>
      </c>
      <c r="AB4" s="113" t="str">
        <f>TEXT(Z4,"###,###")</f>
        <v>7,111</v>
      </c>
      <c r="AD4" s="114">
        <f>Z4/Y4-1</f>
        <v>4.6967020023557016E-2</v>
      </c>
      <c r="AF4" s="114">
        <f>Z4/V4-1</f>
        <v>7.4006947590998351E-2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3476</v>
      </c>
      <c r="W5" s="112">
        <v>3582</v>
      </c>
      <c r="X5" s="112">
        <v>3490</v>
      </c>
      <c r="Y5" s="112">
        <v>3668</v>
      </c>
      <c r="Z5" s="112">
        <v>3866</v>
      </c>
      <c r="AB5" s="113" t="str">
        <f>TEXT(Z5,"###,###")</f>
        <v>3,866</v>
      </c>
      <c r="AD5" s="114">
        <f t="shared" ref="AD5:AD9" si="0">Z5/Y5-1</f>
        <v>5.3980370774263875E-2</v>
      </c>
      <c r="AF5" s="114">
        <f t="shared" ref="AF5:AF9" si="1">Z5/V5-1</f>
        <v>0.11219792865362477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3144</v>
      </c>
      <c r="W6" s="112">
        <v>2909</v>
      </c>
      <c r="X6" s="112">
        <v>2853</v>
      </c>
      <c r="Y6" s="112">
        <v>3125</v>
      </c>
      <c r="Z6" s="112">
        <v>3244</v>
      </c>
      <c r="AB6" s="113" t="str">
        <f>TEXT(Z6,"###,###")</f>
        <v>3,244</v>
      </c>
      <c r="AD6" s="114">
        <f t="shared" si="0"/>
        <v>3.8079999999999892E-2</v>
      </c>
      <c r="AF6" s="114">
        <f t="shared" si="1"/>
        <v>3.1806615776081459E-2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4859</v>
      </c>
      <c r="W7" s="112">
        <v>4888</v>
      </c>
      <c r="X7" s="112">
        <v>4662</v>
      </c>
      <c r="Y7" s="112">
        <v>5064</v>
      </c>
      <c r="Z7" s="112">
        <v>5427</v>
      </c>
      <c r="AB7" s="113" t="str">
        <f>TEXT(Z7,"###,###")</f>
        <v>5,427</v>
      </c>
      <c r="AD7" s="114">
        <f t="shared" si="0"/>
        <v>7.168246445497628E-2</v>
      </c>
      <c r="AF7" s="114">
        <f t="shared" si="1"/>
        <v>0.11689648075735759</v>
      </c>
    </row>
    <row r="8" spans="1:32" ht="17.25" customHeight="1" x14ac:dyDescent="0.25">
      <c r="A8" s="66" t="s">
        <v>13</v>
      </c>
      <c r="B8" s="67"/>
      <c r="C8" s="31"/>
      <c r="D8" s="68" t="str">
        <f>AB4</f>
        <v>7,111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5,427</v>
      </c>
      <c r="P8" s="69"/>
      <c r="S8" s="111" t="s">
        <v>86</v>
      </c>
      <c r="T8" s="112"/>
      <c r="U8" s="112"/>
      <c r="V8" s="112">
        <v>43286.7</v>
      </c>
      <c r="W8" s="112">
        <v>43621</v>
      </c>
      <c r="X8" s="112">
        <v>46675</v>
      </c>
      <c r="Y8" s="112">
        <v>45345</v>
      </c>
      <c r="Z8" s="112">
        <v>45945.120000000003</v>
      </c>
      <c r="AB8" s="113" t="str">
        <f>TEXT(Z8,"$###,###")</f>
        <v>$45,945</v>
      </c>
      <c r="AD8" s="114">
        <f t="shared" si="0"/>
        <v>1.3234535229904143E-2</v>
      </c>
      <c r="AF8" s="114">
        <f t="shared" si="1"/>
        <v>6.1414245022143099E-2</v>
      </c>
    </row>
    <row r="9" spans="1:32" x14ac:dyDescent="0.25">
      <c r="A9" s="32" t="s">
        <v>15</v>
      </c>
      <c r="B9" s="73"/>
      <c r="C9" s="74"/>
      <c r="D9" s="75">
        <f>AD104</f>
        <v>77.569962030656725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54.91063202505989</v>
      </c>
      <c r="P9" s="76" t="s">
        <v>87</v>
      </c>
      <c r="S9" s="111" t="s">
        <v>7</v>
      </c>
      <c r="T9" s="112"/>
      <c r="U9" s="112"/>
      <c r="V9" s="112">
        <v>239834374</v>
      </c>
      <c r="W9" s="112">
        <v>245569642</v>
      </c>
      <c r="X9" s="112">
        <v>249521486</v>
      </c>
      <c r="Y9" s="112">
        <v>257586203</v>
      </c>
      <c r="Z9" s="112">
        <v>287459426</v>
      </c>
      <c r="AB9" s="113" t="str">
        <f>TEXT(Z9/1000000,"$#,###.0")&amp;" mil"</f>
        <v>$287.5 mil</v>
      </c>
      <c r="AD9" s="114">
        <f t="shared" si="0"/>
        <v>0.11597369211580011</v>
      </c>
      <c r="AF9" s="114">
        <f t="shared" si="1"/>
        <v>0.19857475475971587</v>
      </c>
    </row>
    <row r="10" spans="1:32" x14ac:dyDescent="0.25">
      <c r="A10" s="32" t="s">
        <v>18</v>
      </c>
      <c r="B10" s="73"/>
      <c r="C10" s="74"/>
      <c r="D10" s="75">
        <f>AD105</f>
        <v>12.979890310786105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45.052515201768934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82.734475769301639</v>
      </c>
      <c r="P11" s="76" t="s">
        <v>87</v>
      </c>
      <c r="S11" s="111" t="s">
        <v>30</v>
      </c>
      <c r="T11" s="116"/>
      <c r="U11" s="116"/>
      <c r="V11" s="116">
        <v>5793</v>
      </c>
      <c r="W11" s="116">
        <v>5628</v>
      </c>
      <c r="X11" s="116">
        <v>5411</v>
      </c>
      <c r="Y11" s="116">
        <v>5951</v>
      </c>
      <c r="Z11" s="116">
        <v>6171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10.503040353786622</v>
      </c>
      <c r="P12" s="76" t="s">
        <v>87</v>
      </c>
      <c r="S12" s="111" t="s">
        <v>31</v>
      </c>
      <c r="T12" s="116"/>
      <c r="U12" s="116"/>
      <c r="V12" s="116">
        <v>827</v>
      </c>
      <c r="W12" s="116">
        <v>863</v>
      </c>
      <c r="X12" s="116">
        <v>927</v>
      </c>
      <c r="Y12" s="116">
        <v>840</v>
      </c>
      <c r="Z12" s="116">
        <v>939</v>
      </c>
    </row>
    <row r="13" spans="1:32" ht="15" customHeight="1" x14ac:dyDescent="0.25">
      <c r="A13" s="32" t="s">
        <v>20</v>
      </c>
      <c r="B13" s="74"/>
      <c r="C13" s="74"/>
      <c r="D13" s="75">
        <f>AD108</f>
        <v>13.584587259175926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6.7993366500829184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13.697089017015889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42.3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21.150330473913655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12.902632063316769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343</v>
      </c>
      <c r="Z15" s="116">
        <v>357</v>
      </c>
      <c r="AB15" s="121">
        <f t="shared" ref="AB15:AB34" si="2">IF(Z15="np",0,Z15/$Z$34)</f>
        <v>5.0239234449760764E-2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41.76627759808747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87.097367936683241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57</v>
      </c>
      <c r="Z16" s="116">
        <v>64</v>
      </c>
      <c r="AB16" s="121">
        <f t="shared" si="2"/>
        <v>9.0064734027582322E-3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527</v>
      </c>
      <c r="Z17" s="116">
        <v>581</v>
      </c>
      <c r="AB17" s="121">
        <f t="shared" si="2"/>
        <v>8.1761891359414585E-2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64</v>
      </c>
      <c r="Z18" s="116">
        <v>47</v>
      </c>
      <c r="AB18" s="121">
        <f t="shared" si="2"/>
        <v>6.6141289051505773E-3</v>
      </c>
    </row>
    <row r="19" spans="1:28" x14ac:dyDescent="0.25">
      <c r="A19" s="65" t="str">
        <f>$S$1&amp;" ("&amp;$V$2&amp;" to "&amp;$Z$2&amp;")"</f>
        <v>Adelaide Plains (2015-16 to 2019-20)</v>
      </c>
      <c r="B19" s="65"/>
      <c r="C19" s="65"/>
      <c r="D19" s="65"/>
      <c r="E19" s="65"/>
      <c r="F19" s="65"/>
      <c r="G19" s="65" t="str">
        <f>$S$1&amp;" ("&amp;$V$2&amp;" to "&amp;$Z$2&amp;")"</f>
        <v>Adelaide Plains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576</v>
      </c>
      <c r="Z19" s="116">
        <v>668</v>
      </c>
      <c r="AB19" s="121">
        <f t="shared" si="2"/>
        <v>9.4005066141289048E-2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340</v>
      </c>
      <c r="Z20" s="116">
        <v>353</v>
      </c>
      <c r="AB20" s="121">
        <f t="shared" si="2"/>
        <v>4.9676329862088378E-2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526</v>
      </c>
      <c r="Z21" s="116">
        <v>572</v>
      </c>
      <c r="AB21" s="121">
        <f t="shared" si="2"/>
        <v>8.0495356037151702E-2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249</v>
      </c>
      <c r="Z22" s="116">
        <v>270</v>
      </c>
      <c r="AB22" s="121">
        <f t="shared" si="2"/>
        <v>3.7996059667886294E-2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526</v>
      </c>
      <c r="Z23" s="116">
        <v>521</v>
      </c>
      <c r="AB23" s="121">
        <f t="shared" si="2"/>
        <v>7.331832254432874E-2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22</v>
      </c>
      <c r="Z24" s="116">
        <v>37</v>
      </c>
      <c r="AB24" s="121">
        <f t="shared" si="2"/>
        <v>5.2068674359696029E-3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163</v>
      </c>
      <c r="Z25" s="116">
        <v>209</v>
      </c>
      <c r="AB25" s="121">
        <f t="shared" si="2"/>
        <v>2.9411764705882353E-2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88</v>
      </c>
      <c r="Z26" s="116">
        <v>104</v>
      </c>
      <c r="AB26" s="121">
        <f t="shared" si="2"/>
        <v>1.4635519279482128E-2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289</v>
      </c>
      <c r="Z27" s="116">
        <v>298</v>
      </c>
      <c r="AB27" s="121">
        <f t="shared" si="2"/>
        <v>4.1936391781593023E-2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851</v>
      </c>
      <c r="Z28" s="116">
        <v>831</v>
      </c>
      <c r="AB28" s="121">
        <f t="shared" si="2"/>
        <v>0.11694342808893893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409</v>
      </c>
      <c r="Z29" s="116">
        <v>359</v>
      </c>
      <c r="AB29" s="121">
        <f t="shared" si="2"/>
        <v>5.0520686743596957E-2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335</v>
      </c>
      <c r="Z30" s="116">
        <v>369</v>
      </c>
      <c r="AB30" s="121">
        <f t="shared" si="2"/>
        <v>5.1927948212777936E-2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655</v>
      </c>
      <c r="Z31" s="116">
        <v>695</v>
      </c>
      <c r="AB31" s="121">
        <f t="shared" si="2"/>
        <v>9.7804672108077681E-2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87</v>
      </c>
      <c r="Z32" s="116">
        <v>95</v>
      </c>
      <c r="AB32" s="121">
        <f t="shared" si="2"/>
        <v>1.3368983957219251E-2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239</v>
      </c>
      <c r="Z33" s="116">
        <v>251</v>
      </c>
      <c r="AB33" s="121">
        <f t="shared" si="2"/>
        <v>3.532226287644244E-2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6795</v>
      </c>
      <c r="Z34" s="124">
        <v>7106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4732</v>
      </c>
      <c r="AB37" s="136">
        <f>Z37/Z40*100</f>
        <v>87.097367936683241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701</v>
      </c>
      <c r="AB38" s="136">
        <f>Z38/Z40*100</f>
        <v>12.902632063316769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5433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41</v>
      </c>
      <c r="W45" s="116">
        <v>48</v>
      </c>
      <c r="X45" s="116">
        <v>37</v>
      </c>
      <c r="Y45" s="116">
        <v>71</v>
      </c>
      <c r="Z45" s="116">
        <v>65</v>
      </c>
    </row>
    <row r="46" spans="19:32" x14ac:dyDescent="0.25">
      <c r="S46" s="119" t="s">
        <v>39</v>
      </c>
      <c r="T46" s="119"/>
      <c r="U46" s="116"/>
      <c r="V46" s="116">
        <v>175</v>
      </c>
      <c r="W46" s="116">
        <v>188</v>
      </c>
      <c r="X46" s="116">
        <v>177</v>
      </c>
      <c r="Y46" s="116">
        <v>188</v>
      </c>
      <c r="Z46" s="116">
        <v>193</v>
      </c>
    </row>
    <row r="47" spans="19:32" x14ac:dyDescent="0.25">
      <c r="S47" s="119" t="s">
        <v>40</v>
      </c>
      <c r="T47" s="119"/>
      <c r="U47" s="116"/>
      <c r="V47" s="116">
        <v>369</v>
      </c>
      <c r="W47" s="116">
        <v>346</v>
      </c>
      <c r="X47" s="116">
        <v>326</v>
      </c>
      <c r="Y47" s="116">
        <v>350</v>
      </c>
      <c r="Z47" s="116">
        <v>283</v>
      </c>
    </row>
    <row r="48" spans="19:32" x14ac:dyDescent="0.25">
      <c r="S48" s="119" t="s">
        <v>41</v>
      </c>
      <c r="T48" s="119"/>
      <c r="U48" s="116"/>
      <c r="V48" s="116">
        <v>447</v>
      </c>
      <c r="W48" s="116">
        <v>361</v>
      </c>
      <c r="X48" s="116">
        <v>343</v>
      </c>
      <c r="Y48" s="116">
        <v>408</v>
      </c>
      <c r="Z48" s="116">
        <v>477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377</v>
      </c>
      <c r="W49" s="116">
        <v>367</v>
      </c>
      <c r="X49" s="116">
        <v>299</v>
      </c>
      <c r="Y49" s="116">
        <v>358</v>
      </c>
      <c r="Z49" s="116">
        <v>409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Adelaide Plains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302</v>
      </c>
      <c r="W50" s="116">
        <v>358</v>
      </c>
      <c r="X50" s="116">
        <v>313</v>
      </c>
      <c r="Y50" s="116">
        <v>332</v>
      </c>
      <c r="Z50" s="116">
        <v>354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338</v>
      </c>
      <c r="W51" s="116">
        <v>342</v>
      </c>
      <c r="X51" s="116">
        <v>311</v>
      </c>
      <c r="Y51" s="116">
        <v>319</v>
      </c>
      <c r="Z51" s="116">
        <v>330</v>
      </c>
    </row>
    <row r="52" spans="1:26" ht="15" customHeight="1" x14ac:dyDescent="0.25">
      <c r="S52" s="119" t="s">
        <v>45</v>
      </c>
      <c r="T52" s="119"/>
      <c r="U52" s="116"/>
      <c r="V52" s="116">
        <v>402</v>
      </c>
      <c r="W52" s="116">
        <v>418</v>
      </c>
      <c r="X52" s="116">
        <v>395</v>
      </c>
      <c r="Y52" s="116">
        <v>379</v>
      </c>
      <c r="Z52" s="116">
        <v>423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351</v>
      </c>
      <c r="W53" s="116">
        <v>400</v>
      </c>
      <c r="X53" s="116">
        <v>475</v>
      </c>
      <c r="Y53" s="116">
        <v>441</v>
      </c>
      <c r="Z53" s="116">
        <v>430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340</v>
      </c>
      <c r="W54" s="116">
        <v>366</v>
      </c>
      <c r="X54" s="116">
        <v>357</v>
      </c>
      <c r="Y54" s="116">
        <v>371</v>
      </c>
      <c r="Z54" s="116">
        <v>392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188</v>
      </c>
      <c r="W55" s="116">
        <v>217</v>
      </c>
      <c r="X55" s="116">
        <v>250</v>
      </c>
      <c r="Y55" s="116">
        <v>256</v>
      </c>
      <c r="Z55" s="116">
        <v>290</v>
      </c>
    </row>
    <row r="56" spans="1:26" ht="15" customHeight="1" x14ac:dyDescent="0.25">
      <c r="S56" s="119" t="s">
        <v>49</v>
      </c>
      <c r="T56" s="119"/>
      <c r="U56" s="116"/>
      <c r="V56" s="116">
        <v>106</v>
      </c>
      <c r="W56" s="116">
        <v>103</v>
      </c>
      <c r="X56" s="116">
        <v>119</v>
      </c>
      <c r="Y56" s="116">
        <v>116</v>
      </c>
      <c r="Z56" s="116">
        <v>119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28</v>
      </c>
      <c r="W57" s="116">
        <v>45</v>
      </c>
      <c r="X57" s="116">
        <v>52</v>
      </c>
      <c r="Y57" s="116">
        <v>55</v>
      </c>
      <c r="Z57" s="116">
        <v>66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7</v>
      </c>
      <c r="W58" s="116">
        <v>13</v>
      </c>
      <c r="X58" s="116">
        <v>14</v>
      </c>
      <c r="Y58" s="116">
        <v>8</v>
      </c>
      <c r="Z58" s="116">
        <v>16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11</v>
      </c>
      <c r="W59" s="116">
        <v>6</v>
      </c>
      <c r="X59" s="116">
        <v>13</v>
      </c>
      <c r="Y59" s="116">
        <v>9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4</v>
      </c>
      <c r="Z60" s="116">
        <v>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3476</v>
      </c>
      <c r="W61" s="116">
        <v>3582</v>
      </c>
      <c r="X61" s="116">
        <v>3484</v>
      </c>
      <c r="Y61" s="116">
        <v>3670</v>
      </c>
      <c r="Z61" s="116">
        <v>3861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8</v>
      </c>
      <c r="X63" s="116">
        <v>0</v>
      </c>
      <c r="Y63" s="116">
        <v>6</v>
      </c>
      <c r="Z63" s="116">
        <v>8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64</v>
      </c>
      <c r="W64" s="116">
        <v>65</v>
      </c>
      <c r="X64" s="116">
        <v>50</v>
      </c>
      <c r="Y64" s="116">
        <v>73</v>
      </c>
      <c r="Z64" s="116">
        <v>68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Adelaide Plains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185</v>
      </c>
      <c r="W65" s="116">
        <v>189</v>
      </c>
      <c r="X65" s="116">
        <v>193</v>
      </c>
      <c r="Y65" s="116">
        <v>253</v>
      </c>
      <c r="Z65" s="116">
        <v>232</v>
      </c>
    </row>
    <row r="66" spans="1:26" x14ac:dyDescent="0.25">
      <c r="S66" s="119" t="s">
        <v>40</v>
      </c>
      <c r="T66" s="119"/>
      <c r="U66" s="116"/>
      <c r="V66" s="116">
        <v>317</v>
      </c>
      <c r="W66" s="116">
        <v>254</v>
      </c>
      <c r="X66" s="116">
        <v>255</v>
      </c>
      <c r="Y66" s="116">
        <v>262</v>
      </c>
      <c r="Z66" s="116">
        <v>292</v>
      </c>
    </row>
    <row r="67" spans="1:26" x14ac:dyDescent="0.25">
      <c r="S67" s="119" t="s">
        <v>41</v>
      </c>
      <c r="T67" s="119"/>
      <c r="U67" s="116"/>
      <c r="V67" s="116">
        <v>458</v>
      </c>
      <c r="W67" s="116">
        <v>264</v>
      </c>
      <c r="X67" s="116">
        <v>220</v>
      </c>
      <c r="Y67" s="116">
        <v>293</v>
      </c>
      <c r="Z67" s="116">
        <v>290</v>
      </c>
    </row>
    <row r="68" spans="1:26" x14ac:dyDescent="0.25">
      <c r="S68" s="119" t="s">
        <v>42</v>
      </c>
      <c r="T68" s="119"/>
      <c r="U68" s="116"/>
      <c r="V68" s="116">
        <v>329</v>
      </c>
      <c r="W68" s="116">
        <v>291</v>
      </c>
      <c r="X68" s="116">
        <v>253</v>
      </c>
      <c r="Y68" s="116">
        <v>306</v>
      </c>
      <c r="Z68" s="116">
        <v>304</v>
      </c>
    </row>
    <row r="69" spans="1:26" x14ac:dyDescent="0.25">
      <c r="S69" s="119" t="s">
        <v>43</v>
      </c>
      <c r="T69" s="119"/>
      <c r="U69" s="116"/>
      <c r="V69" s="116">
        <v>251</v>
      </c>
      <c r="W69" s="116">
        <v>259</v>
      </c>
      <c r="X69" s="116">
        <v>254</v>
      </c>
      <c r="Y69" s="116">
        <v>273</v>
      </c>
      <c r="Z69" s="116">
        <v>306</v>
      </c>
    </row>
    <row r="70" spans="1:26" x14ac:dyDescent="0.25">
      <c r="S70" s="119" t="s">
        <v>44</v>
      </c>
      <c r="T70" s="119"/>
      <c r="U70" s="116"/>
      <c r="V70" s="116">
        <v>317</v>
      </c>
      <c r="W70" s="116">
        <v>304</v>
      </c>
      <c r="X70" s="116">
        <v>302</v>
      </c>
      <c r="Y70" s="116">
        <v>288</v>
      </c>
      <c r="Z70" s="116">
        <v>302</v>
      </c>
    </row>
    <row r="71" spans="1:26" x14ac:dyDescent="0.25">
      <c r="S71" s="119" t="s">
        <v>45</v>
      </c>
      <c r="T71" s="119"/>
      <c r="U71" s="116"/>
      <c r="V71" s="116">
        <v>362</v>
      </c>
      <c r="W71" s="116">
        <v>377</v>
      </c>
      <c r="X71" s="116">
        <v>360</v>
      </c>
      <c r="Y71" s="116">
        <v>390</v>
      </c>
      <c r="Z71" s="116">
        <v>378</v>
      </c>
    </row>
    <row r="72" spans="1:26" x14ac:dyDescent="0.25">
      <c r="S72" s="119" t="s">
        <v>46</v>
      </c>
      <c r="T72" s="119"/>
      <c r="U72" s="116"/>
      <c r="V72" s="116">
        <v>368</v>
      </c>
      <c r="W72" s="116">
        <v>366</v>
      </c>
      <c r="X72" s="116">
        <v>347</v>
      </c>
      <c r="Y72" s="116">
        <v>347</v>
      </c>
      <c r="Z72" s="116">
        <v>383</v>
      </c>
    </row>
    <row r="73" spans="1:26" x14ac:dyDescent="0.25">
      <c r="S73" s="119" t="s">
        <v>47</v>
      </c>
      <c r="T73" s="119"/>
      <c r="U73" s="116"/>
      <c r="V73" s="116">
        <v>243</v>
      </c>
      <c r="W73" s="116">
        <v>272</v>
      </c>
      <c r="X73" s="116">
        <v>301</v>
      </c>
      <c r="Y73" s="116">
        <v>324</v>
      </c>
      <c r="Z73" s="116">
        <v>321</v>
      </c>
    </row>
    <row r="74" spans="1:26" x14ac:dyDescent="0.25">
      <c r="S74" s="119" t="s">
        <v>48</v>
      </c>
      <c r="T74" s="119"/>
      <c r="U74" s="116"/>
      <c r="V74" s="116">
        <v>161</v>
      </c>
      <c r="W74" s="116">
        <v>162</v>
      </c>
      <c r="X74" s="116">
        <v>164</v>
      </c>
      <c r="Y74" s="116">
        <v>189</v>
      </c>
      <c r="Z74" s="116">
        <v>224</v>
      </c>
    </row>
    <row r="75" spans="1:26" x14ac:dyDescent="0.25">
      <c r="S75" s="119" t="s">
        <v>49</v>
      </c>
      <c r="T75" s="119"/>
      <c r="U75" s="116"/>
      <c r="V75" s="116">
        <v>63</v>
      </c>
      <c r="W75" s="116">
        <v>68</v>
      </c>
      <c r="X75" s="116">
        <v>78</v>
      </c>
      <c r="Y75" s="116">
        <v>74</v>
      </c>
      <c r="Z75" s="116">
        <v>84</v>
      </c>
    </row>
    <row r="76" spans="1:26" x14ac:dyDescent="0.25">
      <c r="S76" s="119" t="s">
        <v>50</v>
      </c>
      <c r="T76" s="119"/>
      <c r="U76" s="116"/>
      <c r="V76" s="116">
        <v>14</v>
      </c>
      <c r="W76" s="116">
        <v>22</v>
      </c>
      <c r="X76" s="116">
        <v>33</v>
      </c>
      <c r="Y76" s="116">
        <v>17</v>
      </c>
      <c r="Z76" s="116">
        <v>33</v>
      </c>
    </row>
    <row r="77" spans="1:26" x14ac:dyDescent="0.25">
      <c r="S77" s="119" t="s">
        <v>51</v>
      </c>
      <c r="T77" s="119"/>
      <c r="U77" s="116"/>
      <c r="V77" s="116">
        <v>8</v>
      </c>
      <c r="W77" s="116">
        <v>6</v>
      </c>
      <c r="X77" s="116">
        <v>12</v>
      </c>
      <c r="Y77" s="116">
        <v>10</v>
      </c>
      <c r="Z77" s="116">
        <v>14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5</v>
      </c>
      <c r="X78" s="116">
        <v>6</v>
      </c>
      <c r="Y78" s="116">
        <v>7</v>
      </c>
      <c r="Z78" s="116">
        <v>8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6</v>
      </c>
      <c r="Y79" s="116">
        <v>4</v>
      </c>
      <c r="Z79" s="116">
        <v>4</v>
      </c>
    </row>
    <row r="80" spans="1:26" x14ac:dyDescent="0.25">
      <c r="S80" s="122" t="s">
        <v>54</v>
      </c>
      <c r="T80" s="122"/>
      <c r="U80" s="116"/>
      <c r="V80" s="116">
        <v>3147</v>
      </c>
      <c r="W80" s="116">
        <v>2909</v>
      </c>
      <c r="X80" s="116">
        <v>2853</v>
      </c>
      <c r="Y80" s="116">
        <v>3121</v>
      </c>
      <c r="Z80" s="116">
        <v>3242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Adelaide Plains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217</v>
      </c>
      <c r="W83" s="116">
        <v>218</v>
      </c>
      <c r="X83" s="116">
        <v>245</v>
      </c>
      <c r="Y83" s="116">
        <v>255</v>
      </c>
      <c r="Z83" s="116">
        <v>272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177</v>
      </c>
      <c r="W84" s="116">
        <v>135</v>
      </c>
      <c r="X84" s="116">
        <v>124</v>
      </c>
      <c r="Y84" s="116">
        <v>120</v>
      </c>
      <c r="Z84" s="116">
        <v>117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490</v>
      </c>
      <c r="W85" s="116">
        <v>504</v>
      </c>
      <c r="X85" s="116">
        <v>540</v>
      </c>
      <c r="Y85" s="116">
        <v>530</v>
      </c>
      <c r="Z85" s="116">
        <v>593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7,111</v>
      </c>
      <c r="D86" s="98">
        <f t="shared" ref="D86:D91" si="4">AD4</f>
        <v>4.6967020023557016E-2</v>
      </c>
      <c r="E86" s="99">
        <f t="shared" ref="E86:E91" si="5">AD4</f>
        <v>4.6967020023557016E-2</v>
      </c>
      <c r="F86" s="98">
        <f t="shared" ref="F86:F91" si="6">AF4</f>
        <v>7.4006947590998351E-2</v>
      </c>
      <c r="G86" s="99">
        <f t="shared" ref="G86:G91" si="7">AF4</f>
        <v>7.4006947590998351E-2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96</v>
      </c>
      <c r="W86" s="116">
        <v>91</v>
      </c>
      <c r="X86" s="116">
        <v>84</v>
      </c>
      <c r="Y86" s="116">
        <v>87</v>
      </c>
      <c r="Z86" s="116">
        <v>96</v>
      </c>
    </row>
    <row r="87" spans="1:30" ht="15" customHeight="1" x14ac:dyDescent="0.25">
      <c r="A87" s="100" t="s">
        <v>4</v>
      </c>
      <c r="B87" s="51"/>
      <c r="C87" s="101" t="str">
        <f t="shared" si="3"/>
        <v>3,866</v>
      </c>
      <c r="D87" s="98">
        <f t="shared" si="4"/>
        <v>5.3980370774263875E-2</v>
      </c>
      <c r="E87" s="99">
        <f t="shared" si="5"/>
        <v>5.3980370774263875E-2</v>
      </c>
      <c r="F87" s="98">
        <f t="shared" si="6"/>
        <v>0.11219792865362477</v>
      </c>
      <c r="G87" s="99">
        <f t="shared" si="7"/>
        <v>0.11219792865362477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106</v>
      </c>
      <c r="W87" s="116">
        <v>103</v>
      </c>
      <c r="X87" s="116">
        <v>89</v>
      </c>
      <c r="Y87" s="116">
        <v>103</v>
      </c>
      <c r="Z87" s="116">
        <v>96</v>
      </c>
    </row>
    <row r="88" spans="1:30" ht="15" customHeight="1" x14ac:dyDescent="0.25">
      <c r="A88" s="100" t="s">
        <v>5</v>
      </c>
      <c r="B88" s="51"/>
      <c r="C88" s="101" t="str">
        <f t="shared" si="3"/>
        <v>3,244</v>
      </c>
      <c r="D88" s="98">
        <f t="shared" si="4"/>
        <v>3.8079999999999892E-2</v>
      </c>
      <c r="E88" s="99">
        <f t="shared" si="5"/>
        <v>3.8079999999999892E-2</v>
      </c>
      <c r="F88" s="98">
        <f t="shared" si="6"/>
        <v>3.1806615776081459E-2</v>
      </c>
      <c r="G88" s="99">
        <f t="shared" si="7"/>
        <v>3.1806615776081459E-2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107</v>
      </c>
      <c r="W88" s="116">
        <v>96</v>
      </c>
      <c r="X88" s="116">
        <v>105</v>
      </c>
      <c r="Y88" s="116">
        <v>85</v>
      </c>
      <c r="Z88" s="116">
        <v>95</v>
      </c>
    </row>
    <row r="89" spans="1:30" ht="15" customHeight="1" x14ac:dyDescent="0.25">
      <c r="A89" s="51" t="s">
        <v>6</v>
      </c>
      <c r="B89" s="51"/>
      <c r="C89" s="101" t="str">
        <f t="shared" si="3"/>
        <v>5,427</v>
      </c>
      <c r="D89" s="98">
        <f t="shared" si="4"/>
        <v>7.168246445497628E-2</v>
      </c>
      <c r="E89" s="99">
        <f t="shared" si="5"/>
        <v>7.168246445497628E-2</v>
      </c>
      <c r="F89" s="98">
        <f t="shared" si="6"/>
        <v>0.11689648075735759</v>
      </c>
      <c r="G89" s="99">
        <f t="shared" si="7"/>
        <v>0.11689648075735759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372</v>
      </c>
      <c r="W89" s="116">
        <v>397</v>
      </c>
      <c r="X89" s="116">
        <v>442</v>
      </c>
      <c r="Y89" s="116">
        <v>462</v>
      </c>
      <c r="Z89" s="116">
        <v>480</v>
      </c>
    </row>
    <row r="90" spans="1:30" ht="15" customHeight="1" x14ac:dyDescent="0.25">
      <c r="A90" s="51" t="s">
        <v>100</v>
      </c>
      <c r="B90" s="51"/>
      <c r="C90" s="101" t="str">
        <f t="shared" si="3"/>
        <v>$45,945</v>
      </c>
      <c r="D90" s="98">
        <f t="shared" si="4"/>
        <v>1.3234535229904143E-2</v>
      </c>
      <c r="E90" s="99">
        <f t="shared" si="5"/>
        <v>1.3234535229904143E-2</v>
      </c>
      <c r="F90" s="98">
        <f t="shared" si="6"/>
        <v>6.1414245022143099E-2</v>
      </c>
      <c r="G90" s="99">
        <f t="shared" si="7"/>
        <v>6.1414245022143099E-2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421</v>
      </c>
      <c r="W90" s="116">
        <v>423</v>
      </c>
      <c r="X90" s="116">
        <v>450</v>
      </c>
      <c r="Y90" s="116">
        <v>461</v>
      </c>
      <c r="Z90" s="116">
        <v>489</v>
      </c>
    </row>
    <row r="91" spans="1:30" ht="15" customHeight="1" x14ac:dyDescent="0.25">
      <c r="A91" s="51" t="s">
        <v>7</v>
      </c>
      <c r="B91" s="51"/>
      <c r="C91" s="101" t="str">
        <f t="shared" si="3"/>
        <v>$287.5 mil</v>
      </c>
      <c r="D91" s="98">
        <f t="shared" si="4"/>
        <v>0.11597369211580011</v>
      </c>
      <c r="E91" s="99">
        <f t="shared" si="5"/>
        <v>0.11597369211580011</v>
      </c>
      <c r="F91" s="98">
        <f t="shared" si="6"/>
        <v>0.19857475475971587</v>
      </c>
      <c r="G91" s="99">
        <f t="shared" si="7"/>
        <v>0.19857475475971587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2589</v>
      </c>
      <c r="W91" s="116">
        <v>2698</v>
      </c>
      <c r="X91" s="116">
        <v>2551</v>
      </c>
      <c r="Y91" s="116">
        <v>2769</v>
      </c>
      <c r="Z91" s="116">
        <v>2980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161</v>
      </c>
      <c r="W93" s="116">
        <v>164</v>
      </c>
      <c r="X93" s="116">
        <v>185</v>
      </c>
      <c r="Y93" s="116">
        <v>170</v>
      </c>
      <c r="Z93" s="116">
        <v>194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317</v>
      </c>
      <c r="W94" s="116">
        <v>275</v>
      </c>
      <c r="X94" s="116">
        <v>266</v>
      </c>
      <c r="Y94" s="116">
        <v>262</v>
      </c>
      <c r="Z94" s="116">
        <v>294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104</v>
      </c>
      <c r="W95" s="116">
        <v>94</v>
      </c>
      <c r="X95" s="116">
        <v>97</v>
      </c>
      <c r="Y95" s="116">
        <v>118</v>
      </c>
      <c r="Z95" s="116">
        <v>128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372</v>
      </c>
      <c r="W96" s="116">
        <v>357</v>
      </c>
      <c r="X96" s="116">
        <v>371</v>
      </c>
      <c r="Y96" s="116">
        <v>398</v>
      </c>
      <c r="Z96" s="116">
        <v>422</v>
      </c>
    </row>
    <row r="97" spans="1:32" ht="15" customHeight="1" x14ac:dyDescent="0.25">
      <c r="S97" s="119" t="s">
        <v>191</v>
      </c>
      <c r="T97" s="119"/>
      <c r="U97" s="116"/>
      <c r="V97" s="116">
        <v>405</v>
      </c>
      <c r="W97" s="116">
        <v>417</v>
      </c>
      <c r="X97" s="116">
        <v>407</v>
      </c>
      <c r="Y97" s="116">
        <v>404</v>
      </c>
      <c r="Z97" s="116">
        <v>421</v>
      </c>
    </row>
    <row r="98" spans="1:32" ht="15" customHeight="1" x14ac:dyDescent="0.25">
      <c r="S98" s="119" t="s">
        <v>192</v>
      </c>
      <c r="T98" s="119"/>
      <c r="U98" s="116"/>
      <c r="V98" s="116">
        <v>238</v>
      </c>
      <c r="W98" s="116">
        <v>225</v>
      </c>
      <c r="X98" s="116">
        <v>243</v>
      </c>
      <c r="Y98" s="116">
        <v>257</v>
      </c>
      <c r="Z98" s="116">
        <v>263</v>
      </c>
    </row>
    <row r="99" spans="1:32" ht="15" customHeight="1" x14ac:dyDescent="0.25">
      <c r="S99" s="119" t="s">
        <v>193</v>
      </c>
      <c r="T99" s="119"/>
      <c r="U99" s="116"/>
      <c r="V99" s="116">
        <v>33</v>
      </c>
      <c r="W99" s="116">
        <v>28</v>
      </c>
      <c r="X99" s="116">
        <v>30</v>
      </c>
      <c r="Y99" s="116">
        <v>37</v>
      </c>
      <c r="Z99" s="116">
        <v>35</v>
      </c>
    </row>
    <row r="100" spans="1:32" ht="15" customHeight="1" x14ac:dyDescent="0.25">
      <c r="S100" s="119" t="s">
        <v>59</v>
      </c>
      <c r="T100" s="119"/>
      <c r="U100" s="116"/>
      <c r="V100" s="116">
        <v>226</v>
      </c>
      <c r="W100" s="116">
        <v>221</v>
      </c>
      <c r="X100" s="116">
        <v>236</v>
      </c>
      <c r="Y100" s="116">
        <v>234</v>
      </c>
      <c r="Z100" s="116">
        <v>245</v>
      </c>
    </row>
    <row r="101" spans="1:32" x14ac:dyDescent="0.25">
      <c r="A101" s="20"/>
      <c r="S101" s="122" t="s">
        <v>54</v>
      </c>
      <c r="T101" s="122"/>
      <c r="U101" s="116"/>
      <c r="V101" s="116">
        <v>2269</v>
      </c>
      <c r="W101" s="116">
        <v>2190</v>
      </c>
      <c r="X101" s="116">
        <v>2111</v>
      </c>
      <c r="Y101" s="116">
        <v>2292</v>
      </c>
      <c r="Z101" s="116">
        <v>2449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4983</v>
      </c>
      <c r="W104" s="116">
        <v>4955</v>
      </c>
      <c r="X104" s="116">
        <v>4716</v>
      </c>
      <c r="Y104" s="116">
        <v>5183</v>
      </c>
      <c r="Z104" s="116">
        <v>5516</v>
      </c>
      <c r="AB104" s="113" t="str">
        <f>TEXT(Z104,"###,###")</f>
        <v>5,516</v>
      </c>
      <c r="AD104" s="134">
        <f>Z104/($Z$4)*100</f>
        <v>77.569962030656725</v>
      </c>
      <c r="AF104" s="113"/>
    </row>
    <row r="105" spans="1:32" x14ac:dyDescent="0.25">
      <c r="S105" s="119" t="s">
        <v>18</v>
      </c>
      <c r="T105" s="119"/>
      <c r="U105" s="116"/>
      <c r="V105" s="116">
        <v>884</v>
      </c>
      <c r="W105" s="116">
        <v>866</v>
      </c>
      <c r="X105" s="116">
        <v>869</v>
      </c>
      <c r="Y105" s="116">
        <v>947</v>
      </c>
      <c r="Z105" s="116">
        <v>923</v>
      </c>
      <c r="AB105" s="113" t="str">
        <f>TEXT(Z105,"###,###")</f>
        <v>923</v>
      </c>
      <c r="AD105" s="134">
        <f>Z105/($Z$4)*100</f>
        <v>12.979890310786105</v>
      </c>
      <c r="AF105" s="113"/>
    </row>
    <row r="106" spans="1:32" x14ac:dyDescent="0.25">
      <c r="S106" s="122" t="s">
        <v>54</v>
      </c>
      <c r="T106" s="122"/>
      <c r="U106" s="124"/>
      <c r="V106" s="124">
        <v>5867</v>
      </c>
      <c r="W106" s="124">
        <v>5821</v>
      </c>
      <c r="X106" s="124">
        <v>5585</v>
      </c>
      <c r="Y106" s="124">
        <v>6130</v>
      </c>
      <c r="Z106" s="124">
        <v>6439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847</v>
      </c>
      <c r="W108" s="116">
        <v>875</v>
      </c>
      <c r="X108" s="116">
        <v>931</v>
      </c>
      <c r="Y108" s="116">
        <v>856</v>
      </c>
      <c r="Z108" s="116">
        <v>966</v>
      </c>
      <c r="AB108" s="113" t="str">
        <f>TEXT(Z108,"###,###")</f>
        <v>966</v>
      </c>
      <c r="AD108" s="134">
        <f>Z108/($Z$4)*100</f>
        <v>13.584587259175926</v>
      </c>
      <c r="AF108" s="113"/>
    </row>
    <row r="109" spans="1:32" x14ac:dyDescent="0.25">
      <c r="S109" s="119" t="s">
        <v>21</v>
      </c>
      <c r="T109" s="119"/>
      <c r="U109" s="116"/>
      <c r="V109" s="116">
        <v>980</v>
      </c>
      <c r="W109" s="116">
        <v>966</v>
      </c>
      <c r="X109" s="116">
        <v>988</v>
      </c>
      <c r="Y109" s="116">
        <v>947</v>
      </c>
      <c r="Z109" s="116">
        <v>974</v>
      </c>
      <c r="AB109" s="113" t="str">
        <f>TEXT(Z109,"###,###")</f>
        <v>974</v>
      </c>
      <c r="AD109" s="134">
        <f>Z109/($Z$4)*100</f>
        <v>13.697089017015889</v>
      </c>
      <c r="AF109" s="113"/>
    </row>
    <row r="110" spans="1:32" x14ac:dyDescent="0.25">
      <c r="S110" s="119" t="s">
        <v>22</v>
      </c>
      <c r="T110" s="119"/>
      <c r="U110" s="116"/>
      <c r="V110" s="116">
        <v>1448</v>
      </c>
      <c r="W110" s="116">
        <v>1312</v>
      </c>
      <c r="X110" s="116">
        <v>1282</v>
      </c>
      <c r="Y110" s="116">
        <v>1457</v>
      </c>
      <c r="Z110" s="116">
        <v>1504</v>
      </c>
      <c r="AB110" s="113" t="str">
        <f>TEXT(Z110,"###,###")</f>
        <v>1,504</v>
      </c>
      <c r="AD110" s="134">
        <f>Z110/($Z$4)*100</f>
        <v>21.150330473913655</v>
      </c>
      <c r="AF110" s="113"/>
    </row>
    <row r="111" spans="1:32" x14ac:dyDescent="0.25">
      <c r="S111" s="119" t="s">
        <v>23</v>
      </c>
      <c r="T111" s="119"/>
      <c r="U111" s="116"/>
      <c r="V111" s="116">
        <v>2594</v>
      </c>
      <c r="W111" s="116">
        <v>2668</v>
      </c>
      <c r="X111" s="116">
        <v>2380</v>
      </c>
      <c r="Y111" s="116">
        <v>2876</v>
      </c>
      <c r="Z111" s="116">
        <v>2970</v>
      </c>
      <c r="AB111" s="113" t="str">
        <f>TEXT(Z111,"###,###")</f>
        <v>2,970</v>
      </c>
      <c r="AD111" s="134">
        <f>Z111/($Z$4)*100</f>
        <v>41.76627759808747</v>
      </c>
      <c r="AF111" s="113"/>
    </row>
    <row r="112" spans="1:32" x14ac:dyDescent="0.25">
      <c r="S112" s="122" t="s">
        <v>54</v>
      </c>
      <c r="T112" s="122"/>
      <c r="U112" s="116"/>
      <c r="V112" s="116">
        <v>6620</v>
      </c>
      <c r="W112" s="116">
        <v>6491</v>
      </c>
      <c r="X112" s="116">
        <v>6335</v>
      </c>
      <c r="Y112" s="116">
        <v>6791</v>
      </c>
      <c r="Z112" s="116">
        <v>7107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43.94</v>
      </c>
      <c r="W118" s="135">
        <v>41.78</v>
      </c>
      <c r="X118" s="135">
        <v>43.06</v>
      </c>
      <c r="Y118" s="135">
        <v>42.01</v>
      </c>
      <c r="Z118" s="135">
        <v>42.32</v>
      </c>
      <c r="AB118" s="113" t="str">
        <f>TEXT(Z118,"##.0")</f>
        <v>42.3</v>
      </c>
    </row>
    <row r="120" spans="19:32" x14ac:dyDescent="0.25">
      <c r="S120" s="105" t="s">
        <v>102</v>
      </c>
      <c r="T120" s="116"/>
      <c r="U120" s="116"/>
      <c r="V120" s="116">
        <v>4029</v>
      </c>
      <c r="W120" s="116">
        <v>4025</v>
      </c>
      <c r="X120" s="116">
        <v>3738</v>
      </c>
      <c r="Y120" s="116">
        <v>4218</v>
      </c>
      <c r="Z120" s="116">
        <v>4490</v>
      </c>
      <c r="AB120" s="113" t="str">
        <f>TEXT(Z120,"###,###")</f>
        <v>4,490</v>
      </c>
    </row>
    <row r="121" spans="19:32" x14ac:dyDescent="0.25">
      <c r="S121" s="105" t="s">
        <v>103</v>
      </c>
      <c r="T121" s="116"/>
      <c r="U121" s="116"/>
      <c r="V121" s="116">
        <v>486</v>
      </c>
      <c r="W121" s="116">
        <v>515</v>
      </c>
      <c r="X121" s="116">
        <v>563</v>
      </c>
      <c r="Y121" s="116">
        <v>499</v>
      </c>
      <c r="Z121" s="116">
        <v>570</v>
      </c>
      <c r="AB121" s="113" t="str">
        <f>TEXT(Z121,"###,###")</f>
        <v>570</v>
      </c>
    </row>
    <row r="122" spans="19:32" x14ac:dyDescent="0.25">
      <c r="S122" s="105" t="s">
        <v>104</v>
      </c>
      <c r="T122" s="116"/>
      <c r="U122" s="116"/>
      <c r="V122" s="116">
        <v>346</v>
      </c>
      <c r="W122" s="116">
        <v>348</v>
      </c>
      <c r="X122" s="116">
        <v>368</v>
      </c>
      <c r="Y122" s="116">
        <v>348</v>
      </c>
      <c r="Z122" s="116">
        <v>369</v>
      </c>
      <c r="AB122" s="113" t="str">
        <f>TEXT(Z122,"###,###")</f>
        <v>369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4375</v>
      </c>
      <c r="W124" s="116">
        <v>4373</v>
      </c>
      <c r="X124" s="116">
        <v>4106</v>
      </c>
      <c r="Y124" s="116">
        <v>4566</v>
      </c>
      <c r="Z124" s="116">
        <v>4859</v>
      </c>
      <c r="AB124" s="113" t="str">
        <f>TEXT(Z124,"###,###")</f>
        <v>4,859</v>
      </c>
      <c r="AD124" s="131">
        <f>Z124/$Z$7*100</f>
        <v>89.53381241938456</v>
      </c>
    </row>
    <row r="125" spans="19:32" x14ac:dyDescent="0.25">
      <c r="S125" s="105" t="s">
        <v>106</v>
      </c>
      <c r="T125" s="116"/>
      <c r="U125" s="116"/>
      <c r="V125" s="116">
        <v>832</v>
      </c>
      <c r="W125" s="116">
        <v>863</v>
      </c>
      <c r="X125" s="116">
        <v>931</v>
      </c>
      <c r="Y125" s="116">
        <v>847</v>
      </c>
      <c r="Z125" s="116">
        <v>939</v>
      </c>
      <c r="AB125" s="113" t="str">
        <f>TEXT(Z125,"###,###")</f>
        <v>939</v>
      </c>
      <c r="AD125" s="131">
        <f>Z125/$Z$7*100</f>
        <v>17.302377003869541</v>
      </c>
    </row>
    <row r="127" spans="19:32" x14ac:dyDescent="0.25">
      <c r="S127" s="105" t="s">
        <v>107</v>
      </c>
      <c r="T127" s="116"/>
      <c r="U127" s="116"/>
      <c r="V127" s="116">
        <v>2589</v>
      </c>
      <c r="W127" s="116">
        <v>2698</v>
      </c>
      <c r="X127" s="116">
        <v>2550</v>
      </c>
      <c r="Y127" s="116">
        <v>2771</v>
      </c>
      <c r="Z127" s="116">
        <v>2980</v>
      </c>
      <c r="AB127" s="113" t="str">
        <f>TEXT(Z127,"###,###")</f>
        <v>2,980</v>
      </c>
      <c r="AD127" s="131">
        <f>Z127/$Z$7*100</f>
        <v>54.91063202505989</v>
      </c>
    </row>
    <row r="128" spans="19:32" x14ac:dyDescent="0.25">
      <c r="S128" s="105" t="s">
        <v>108</v>
      </c>
      <c r="T128" s="116"/>
      <c r="U128" s="116"/>
      <c r="V128" s="116">
        <v>2268</v>
      </c>
      <c r="W128" s="116">
        <v>2190</v>
      </c>
      <c r="X128" s="116">
        <v>2114</v>
      </c>
      <c r="Y128" s="116">
        <v>2290</v>
      </c>
      <c r="Z128" s="116">
        <v>2445</v>
      </c>
      <c r="AB128" s="113" t="str">
        <f>TEXT(Z128,"###,###")</f>
        <v>2,445</v>
      </c>
      <c r="AD128" s="131">
        <f>Z128/$Z$7*100</f>
        <v>45.052515201768934</v>
      </c>
    </row>
    <row r="130" spans="19:20" x14ac:dyDescent="0.25">
      <c r="S130" s="105" t="s">
        <v>267</v>
      </c>
      <c r="T130" s="131">
        <v>82.734475769301639</v>
      </c>
    </row>
    <row r="131" spans="19:20" x14ac:dyDescent="0.25">
      <c r="S131" s="105" t="s">
        <v>268</v>
      </c>
      <c r="T131" s="131">
        <v>10.503040353786622</v>
      </c>
    </row>
    <row r="132" spans="19:20" x14ac:dyDescent="0.25">
      <c r="S132" s="105" t="s">
        <v>269</v>
      </c>
      <c r="T132" s="131">
        <v>6.7993366500829184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AB7F33-E5D4-4C4E-A4F1-2193BF3F46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BE5E6E-2831-4B31-B9E8-1515EFB29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71FF2D8-D3AB-41FB-952A-CD2AA89225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0E7BF13-9AD0-462D-B955-0F361381D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4C66-9054-4460-99C2-0171B7042305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150</v>
      </c>
      <c r="T1" s="103"/>
      <c r="U1" s="103"/>
      <c r="V1" s="103"/>
      <c r="W1" s="103"/>
      <c r="X1" s="103"/>
      <c r="Y1" s="104" t="s">
        <v>234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150</v>
      </c>
      <c r="Y3" s="109" t="s">
        <v>234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10.39 Naracoorte and Lucindale,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6997</v>
      </c>
      <c r="W4" s="112">
        <v>7560</v>
      </c>
      <c r="X4" s="112">
        <v>8827</v>
      </c>
      <c r="Y4" s="112">
        <v>8087</v>
      </c>
      <c r="Z4" s="112">
        <v>8625</v>
      </c>
      <c r="AB4" s="113" t="str">
        <f>TEXT(Z4,"###,###")</f>
        <v>8,625</v>
      </c>
      <c r="AD4" s="114">
        <f>Z4/Y4-1</f>
        <v>6.6526524050946056E-2</v>
      </c>
      <c r="AF4" s="114">
        <f>Z4/V4-1</f>
        <v>0.23267114477633277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3928</v>
      </c>
      <c r="W5" s="112">
        <v>4170</v>
      </c>
      <c r="X5" s="112">
        <v>4884</v>
      </c>
      <c r="Y5" s="112">
        <v>4418</v>
      </c>
      <c r="Z5" s="112">
        <v>4715</v>
      </c>
      <c r="AB5" s="113" t="str">
        <f>TEXT(Z5,"###,###")</f>
        <v>4,715</v>
      </c>
      <c r="AD5" s="114">
        <f t="shared" ref="AD5:AD9" si="0">Z5/Y5-1</f>
        <v>6.7224988682661913E-2</v>
      </c>
      <c r="AF5" s="114">
        <f t="shared" ref="AF5:AF9" si="1">Z5/V5-1</f>
        <v>0.20035641547861505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3065</v>
      </c>
      <c r="W6" s="112">
        <v>3390</v>
      </c>
      <c r="X6" s="112">
        <v>3944</v>
      </c>
      <c r="Y6" s="112">
        <v>3665</v>
      </c>
      <c r="Z6" s="112">
        <v>3909</v>
      </c>
      <c r="AB6" s="113" t="str">
        <f>TEXT(Z6,"###,###")</f>
        <v>3,909</v>
      </c>
      <c r="AD6" s="114">
        <f t="shared" si="0"/>
        <v>6.6575716234652083E-2</v>
      </c>
      <c r="AF6" s="114">
        <f t="shared" si="1"/>
        <v>0.27536704730831985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4475</v>
      </c>
      <c r="W7" s="112">
        <v>4775</v>
      </c>
      <c r="X7" s="112">
        <v>5451</v>
      </c>
      <c r="Y7" s="112">
        <v>5042</v>
      </c>
      <c r="Z7" s="112">
        <v>5504</v>
      </c>
      <c r="AB7" s="113" t="str">
        <f>TEXT(Z7,"###,###")</f>
        <v>5,504</v>
      </c>
      <c r="AD7" s="114">
        <f t="shared" si="0"/>
        <v>9.1630305434351467E-2</v>
      </c>
      <c r="AF7" s="114">
        <f t="shared" si="1"/>
        <v>0.22994413407821224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8,625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5,504</v>
      </c>
      <c r="P8" s="69"/>
      <c r="S8" s="111" t="s">
        <v>86</v>
      </c>
      <c r="T8" s="112"/>
      <c r="U8" s="112"/>
      <c r="V8" s="112">
        <v>27553.53</v>
      </c>
      <c r="W8" s="112">
        <v>26707</v>
      </c>
      <c r="X8" s="112">
        <v>29683.26</v>
      </c>
      <c r="Y8" s="112">
        <v>31363.93</v>
      </c>
      <c r="Z8" s="112">
        <v>30461.8</v>
      </c>
      <c r="AB8" s="113" t="str">
        <f>TEXT(Z8,"$###,###")</f>
        <v>$30,462</v>
      </c>
      <c r="AD8" s="114">
        <f t="shared" si="0"/>
        <v>-2.8763295926243937E-2</v>
      </c>
      <c r="AF8" s="114">
        <f t="shared" si="1"/>
        <v>0.10554981521423934</v>
      </c>
    </row>
    <row r="9" spans="1:32" x14ac:dyDescent="0.25">
      <c r="A9" s="32" t="s">
        <v>15</v>
      </c>
      <c r="B9" s="73"/>
      <c r="C9" s="74"/>
      <c r="D9" s="75">
        <f>AD104</f>
        <v>70.655072463768121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55.305232558139537</v>
      </c>
      <c r="P9" s="76" t="s">
        <v>87</v>
      </c>
      <c r="S9" s="111" t="s">
        <v>7</v>
      </c>
      <c r="T9" s="112"/>
      <c r="U9" s="112"/>
      <c r="V9" s="112">
        <v>183444281</v>
      </c>
      <c r="W9" s="112">
        <v>206684780</v>
      </c>
      <c r="X9" s="112">
        <v>248508322</v>
      </c>
      <c r="Y9" s="112">
        <v>254073971</v>
      </c>
      <c r="Z9" s="112">
        <v>273519517</v>
      </c>
      <c r="AB9" s="113" t="str">
        <f>TEXT(Z9/1000000,"$#,###.0")&amp;" mil"</f>
        <v>$273.5 mil</v>
      </c>
      <c r="AD9" s="114">
        <f t="shared" si="0"/>
        <v>7.6534978862514036E-2</v>
      </c>
      <c r="AF9" s="114">
        <f t="shared" si="1"/>
        <v>0.49102231756137438</v>
      </c>
    </row>
    <row r="10" spans="1:32" x14ac:dyDescent="0.25">
      <c r="A10" s="32" t="s">
        <v>18</v>
      </c>
      <c r="B10" s="73"/>
      <c r="C10" s="74"/>
      <c r="D10" s="75">
        <f>AD105</f>
        <v>9.959420289855073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44.712936046511622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72.747093023255815</v>
      </c>
      <c r="P11" s="76" t="s">
        <v>87</v>
      </c>
      <c r="S11" s="111" t="s">
        <v>30</v>
      </c>
      <c r="T11" s="116"/>
      <c r="U11" s="116"/>
      <c r="V11" s="116">
        <v>5883</v>
      </c>
      <c r="W11" s="116">
        <v>6354</v>
      </c>
      <c r="X11" s="116">
        <v>7287</v>
      </c>
      <c r="Y11" s="116">
        <v>6813</v>
      </c>
      <c r="Z11" s="116">
        <v>7118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15.11627906976744</v>
      </c>
      <c r="P12" s="76" t="s">
        <v>87</v>
      </c>
      <c r="S12" s="111" t="s">
        <v>31</v>
      </c>
      <c r="T12" s="116"/>
      <c r="U12" s="116"/>
      <c r="V12" s="116">
        <v>1110</v>
      </c>
      <c r="W12" s="116">
        <v>1206</v>
      </c>
      <c r="X12" s="116">
        <v>1534</v>
      </c>
      <c r="Y12" s="116">
        <v>1271</v>
      </c>
      <c r="Z12" s="116">
        <v>1503</v>
      </c>
    </row>
    <row r="13" spans="1:32" ht="15" customHeight="1" x14ac:dyDescent="0.25">
      <c r="A13" s="32" t="s">
        <v>20</v>
      </c>
      <c r="B13" s="74"/>
      <c r="C13" s="74"/>
      <c r="D13" s="75">
        <f>AD108</f>
        <v>16.220289855072465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12.209302325581394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21.089855072463767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18.249275362318841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19.807552650689907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1969</v>
      </c>
      <c r="Z15" s="116">
        <v>2210</v>
      </c>
      <c r="AB15" s="121">
        <f t="shared" ref="AB15:AB34" si="2">IF(Z15="np",0,Z15/$Z$34)</f>
        <v>0.2563210392020413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24.834782608695651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80.192447349310086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25</v>
      </c>
      <c r="Z16" s="116">
        <v>25</v>
      </c>
      <c r="AB16" s="121">
        <f t="shared" si="2"/>
        <v>2.8995592669914172E-3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802</v>
      </c>
      <c r="Z17" s="116">
        <v>836</v>
      </c>
      <c r="AB17" s="121">
        <f t="shared" si="2"/>
        <v>9.6961261888192998E-2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36</v>
      </c>
      <c r="Z18" s="116">
        <v>21</v>
      </c>
      <c r="AB18" s="121">
        <f t="shared" si="2"/>
        <v>2.4356297842727907E-3</v>
      </c>
    </row>
    <row r="19" spans="1:28" x14ac:dyDescent="0.25">
      <c r="A19" s="65" t="str">
        <f>$S$1&amp;" ("&amp;$V$2&amp;" to "&amp;$Z$2&amp;")"</f>
        <v>Naracoorte and Lucindale (2015-16 to 2019-20)</v>
      </c>
      <c r="B19" s="65"/>
      <c r="C19" s="65"/>
      <c r="D19" s="65"/>
      <c r="E19" s="65"/>
      <c r="F19" s="65"/>
      <c r="G19" s="65" t="str">
        <f>$S$1&amp;" ("&amp;$V$2&amp;" to "&amp;$Z$2&amp;")"</f>
        <v>Naracoorte and Lucindale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301</v>
      </c>
      <c r="Z19" s="116">
        <v>310</v>
      </c>
      <c r="AB19" s="121">
        <f t="shared" si="2"/>
        <v>3.5954534910693572E-2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224</v>
      </c>
      <c r="Z20" s="116">
        <v>242</v>
      </c>
      <c r="AB20" s="121">
        <f t="shared" si="2"/>
        <v>2.8067733704476919E-2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656</v>
      </c>
      <c r="Z21" s="116">
        <v>738</v>
      </c>
      <c r="AB21" s="121">
        <f t="shared" si="2"/>
        <v>8.5594989561586635E-2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367</v>
      </c>
      <c r="Z22" s="116">
        <v>338</v>
      </c>
      <c r="AB22" s="121">
        <f t="shared" si="2"/>
        <v>3.920204128972396E-2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217</v>
      </c>
      <c r="Z23" s="116">
        <v>274</v>
      </c>
      <c r="AB23" s="121">
        <f t="shared" si="2"/>
        <v>3.177916956622593E-2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21</v>
      </c>
      <c r="Z24" s="116">
        <v>11</v>
      </c>
      <c r="AB24" s="121">
        <f t="shared" si="2"/>
        <v>1.2758060774762236E-3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120</v>
      </c>
      <c r="Z25" s="116">
        <v>106</v>
      </c>
      <c r="AB25" s="121">
        <f t="shared" si="2"/>
        <v>1.229413129204361E-2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81</v>
      </c>
      <c r="Z26" s="116">
        <v>74</v>
      </c>
      <c r="AB26" s="121">
        <f t="shared" si="2"/>
        <v>8.5826954302945947E-3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275</v>
      </c>
      <c r="Z27" s="116">
        <v>293</v>
      </c>
      <c r="AB27" s="121">
        <f t="shared" si="2"/>
        <v>3.3982834609139409E-2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638</v>
      </c>
      <c r="Z28" s="116">
        <v>671</v>
      </c>
      <c r="AB28" s="121">
        <f t="shared" si="2"/>
        <v>7.7824170726049635E-2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269</v>
      </c>
      <c r="Z29" s="116">
        <v>229</v>
      </c>
      <c r="AB29" s="121">
        <f t="shared" si="2"/>
        <v>2.6559962885641383E-2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346</v>
      </c>
      <c r="Z30" s="116">
        <v>385</v>
      </c>
      <c r="AB30" s="121">
        <f t="shared" si="2"/>
        <v>4.4653212711667827E-2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527</v>
      </c>
      <c r="Z31" s="116">
        <v>581</v>
      </c>
      <c r="AB31" s="121">
        <f t="shared" si="2"/>
        <v>6.7385757364880533E-2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42</v>
      </c>
      <c r="Z32" s="116">
        <v>59</v>
      </c>
      <c r="AB32" s="121">
        <f t="shared" si="2"/>
        <v>6.8429598700997449E-3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167</v>
      </c>
      <c r="Z33" s="116">
        <v>209</v>
      </c>
      <c r="AB33" s="121">
        <f t="shared" si="2"/>
        <v>2.424031547204825E-2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8085</v>
      </c>
      <c r="Z34" s="124">
        <v>8622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4417</v>
      </c>
      <c r="AB37" s="136">
        <f>Z37/Z40*100</f>
        <v>80.192447349310086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1091</v>
      </c>
      <c r="AB38" s="136">
        <f>Z38/Z40*100</f>
        <v>19.807552650689907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5508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12</v>
      </c>
      <c r="W44" s="116">
        <v>12</v>
      </c>
      <c r="X44" s="116">
        <v>11</v>
      </c>
      <c r="Y44" s="116">
        <v>26</v>
      </c>
      <c r="Z44" s="116">
        <v>16</v>
      </c>
    </row>
    <row r="45" spans="19:32" x14ac:dyDescent="0.25">
      <c r="S45" s="119" t="s">
        <v>38</v>
      </c>
      <c r="T45" s="119"/>
      <c r="U45" s="116"/>
      <c r="V45" s="116">
        <v>116</v>
      </c>
      <c r="W45" s="116">
        <v>116</v>
      </c>
      <c r="X45" s="116">
        <v>113</v>
      </c>
      <c r="Y45" s="116">
        <v>103</v>
      </c>
      <c r="Z45" s="116">
        <v>126</v>
      </c>
    </row>
    <row r="46" spans="19:32" x14ac:dyDescent="0.25">
      <c r="S46" s="119" t="s">
        <v>39</v>
      </c>
      <c r="T46" s="119"/>
      <c r="U46" s="116"/>
      <c r="V46" s="116">
        <v>265</v>
      </c>
      <c r="W46" s="116">
        <v>289</v>
      </c>
      <c r="X46" s="116">
        <v>353</v>
      </c>
      <c r="Y46" s="116">
        <v>362</v>
      </c>
      <c r="Z46" s="116">
        <v>261</v>
      </c>
    </row>
    <row r="47" spans="19:32" x14ac:dyDescent="0.25">
      <c r="S47" s="119" t="s">
        <v>40</v>
      </c>
      <c r="T47" s="119"/>
      <c r="U47" s="116"/>
      <c r="V47" s="116">
        <v>394</v>
      </c>
      <c r="W47" s="116">
        <v>393</v>
      </c>
      <c r="X47" s="116">
        <v>419</v>
      </c>
      <c r="Y47" s="116">
        <v>441</v>
      </c>
      <c r="Z47" s="116">
        <v>447</v>
      </c>
    </row>
    <row r="48" spans="19:32" x14ac:dyDescent="0.25">
      <c r="S48" s="119" t="s">
        <v>41</v>
      </c>
      <c r="T48" s="119"/>
      <c r="U48" s="116"/>
      <c r="V48" s="116">
        <v>496</v>
      </c>
      <c r="W48" s="116">
        <v>539</v>
      </c>
      <c r="X48" s="116">
        <v>560</v>
      </c>
      <c r="Y48" s="116">
        <v>552</v>
      </c>
      <c r="Z48" s="116">
        <v>565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442</v>
      </c>
      <c r="W49" s="116">
        <v>430</v>
      </c>
      <c r="X49" s="116">
        <v>412</v>
      </c>
      <c r="Y49" s="116">
        <v>462</v>
      </c>
      <c r="Z49" s="116">
        <v>526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Naracoorte and Lucindale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391</v>
      </c>
      <c r="W50" s="116">
        <v>393</v>
      </c>
      <c r="X50" s="116">
        <v>421</v>
      </c>
      <c r="Y50" s="116">
        <v>428</v>
      </c>
      <c r="Z50" s="116">
        <v>457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344</v>
      </c>
      <c r="W51" s="116">
        <v>348</v>
      </c>
      <c r="X51" s="116">
        <v>381</v>
      </c>
      <c r="Y51" s="116">
        <v>363</v>
      </c>
      <c r="Z51" s="116">
        <v>409</v>
      </c>
    </row>
    <row r="52" spans="1:26" ht="15" customHeight="1" x14ac:dyDescent="0.25">
      <c r="S52" s="119" t="s">
        <v>45</v>
      </c>
      <c r="T52" s="119"/>
      <c r="U52" s="116"/>
      <c r="V52" s="116">
        <v>369</v>
      </c>
      <c r="W52" s="116">
        <v>408</v>
      </c>
      <c r="X52" s="116">
        <v>373</v>
      </c>
      <c r="Y52" s="116">
        <v>328</v>
      </c>
      <c r="Z52" s="116">
        <v>364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313</v>
      </c>
      <c r="W53" s="116">
        <v>325</v>
      </c>
      <c r="X53" s="116">
        <v>369</v>
      </c>
      <c r="Y53" s="116">
        <v>339</v>
      </c>
      <c r="Z53" s="116">
        <v>373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295</v>
      </c>
      <c r="W54" s="116">
        <v>346</v>
      </c>
      <c r="X54" s="116">
        <v>431</v>
      </c>
      <c r="Y54" s="116">
        <v>376</v>
      </c>
      <c r="Z54" s="116">
        <v>408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224</v>
      </c>
      <c r="W55" s="116">
        <v>278</v>
      </c>
      <c r="X55" s="116">
        <v>345</v>
      </c>
      <c r="Y55" s="116">
        <v>297</v>
      </c>
      <c r="Z55" s="116">
        <v>340</v>
      </c>
    </row>
    <row r="56" spans="1:26" ht="15" customHeight="1" x14ac:dyDescent="0.25">
      <c r="S56" s="119" t="s">
        <v>49</v>
      </c>
      <c r="T56" s="119"/>
      <c r="U56" s="116"/>
      <c r="V56" s="116">
        <v>154</v>
      </c>
      <c r="W56" s="116">
        <v>138</v>
      </c>
      <c r="X56" s="116">
        <v>199</v>
      </c>
      <c r="Y56" s="116">
        <v>185</v>
      </c>
      <c r="Z56" s="116">
        <v>220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59</v>
      </c>
      <c r="W57" s="116">
        <v>89</v>
      </c>
      <c r="X57" s="116">
        <v>117</v>
      </c>
      <c r="Y57" s="116">
        <v>89</v>
      </c>
      <c r="Z57" s="116">
        <v>112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24</v>
      </c>
      <c r="W58" s="116">
        <v>41</v>
      </c>
      <c r="X58" s="116">
        <v>58</v>
      </c>
      <c r="Y58" s="116">
        <v>45</v>
      </c>
      <c r="Z58" s="116">
        <v>65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17</v>
      </c>
      <c r="W59" s="116">
        <v>15</v>
      </c>
      <c r="X59" s="116">
        <v>21</v>
      </c>
      <c r="Y59" s="116">
        <v>15</v>
      </c>
      <c r="Z59" s="116">
        <v>24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12</v>
      </c>
      <c r="W60" s="116">
        <v>10</v>
      </c>
      <c r="X60" s="116">
        <v>9</v>
      </c>
      <c r="Y60" s="116">
        <v>13</v>
      </c>
      <c r="Z60" s="116">
        <v>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3926</v>
      </c>
      <c r="W61" s="116">
        <v>4170</v>
      </c>
      <c r="X61" s="116">
        <v>4882</v>
      </c>
      <c r="Y61" s="116">
        <v>4422</v>
      </c>
      <c r="Z61" s="116">
        <v>4715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22</v>
      </c>
      <c r="W63" s="116">
        <v>17</v>
      </c>
      <c r="X63" s="116">
        <v>18</v>
      </c>
      <c r="Y63" s="116">
        <v>13</v>
      </c>
      <c r="Z63" s="116">
        <v>10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84</v>
      </c>
      <c r="W64" s="116">
        <v>95</v>
      </c>
      <c r="X64" s="116">
        <v>117</v>
      </c>
      <c r="Y64" s="116">
        <v>93</v>
      </c>
      <c r="Z64" s="116">
        <v>117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Naracoorte and Lucindale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214</v>
      </c>
      <c r="W65" s="116">
        <v>262</v>
      </c>
      <c r="X65" s="116">
        <v>288</v>
      </c>
      <c r="Y65" s="116">
        <v>295</v>
      </c>
      <c r="Z65" s="116">
        <v>287</v>
      </c>
    </row>
    <row r="66" spans="1:26" x14ac:dyDescent="0.25">
      <c r="S66" s="119" t="s">
        <v>40</v>
      </c>
      <c r="T66" s="119"/>
      <c r="U66" s="116"/>
      <c r="V66" s="116">
        <v>301</v>
      </c>
      <c r="W66" s="116">
        <v>301</v>
      </c>
      <c r="X66" s="116">
        <v>331</v>
      </c>
      <c r="Y66" s="116">
        <v>313</v>
      </c>
      <c r="Z66" s="116">
        <v>370</v>
      </c>
    </row>
    <row r="67" spans="1:26" x14ac:dyDescent="0.25">
      <c r="S67" s="119" t="s">
        <v>41</v>
      </c>
      <c r="T67" s="119"/>
      <c r="U67" s="116"/>
      <c r="V67" s="116">
        <v>355</v>
      </c>
      <c r="W67" s="116">
        <v>384</v>
      </c>
      <c r="X67" s="116">
        <v>406</v>
      </c>
      <c r="Y67" s="116">
        <v>410</v>
      </c>
      <c r="Z67" s="116">
        <v>408</v>
      </c>
    </row>
    <row r="68" spans="1:26" x14ac:dyDescent="0.25">
      <c r="S68" s="119" t="s">
        <v>42</v>
      </c>
      <c r="T68" s="119"/>
      <c r="U68" s="116"/>
      <c r="V68" s="116">
        <v>302</v>
      </c>
      <c r="W68" s="116">
        <v>331</v>
      </c>
      <c r="X68" s="116">
        <v>354</v>
      </c>
      <c r="Y68" s="116">
        <v>359</v>
      </c>
      <c r="Z68" s="116">
        <v>372</v>
      </c>
    </row>
    <row r="69" spans="1:26" x14ac:dyDescent="0.25">
      <c r="S69" s="119" t="s">
        <v>43</v>
      </c>
      <c r="T69" s="119"/>
      <c r="U69" s="116"/>
      <c r="V69" s="116">
        <v>286</v>
      </c>
      <c r="W69" s="116">
        <v>370</v>
      </c>
      <c r="X69" s="116">
        <v>401</v>
      </c>
      <c r="Y69" s="116">
        <v>366</v>
      </c>
      <c r="Z69" s="116">
        <v>413</v>
      </c>
    </row>
    <row r="70" spans="1:26" x14ac:dyDescent="0.25">
      <c r="S70" s="119" t="s">
        <v>44</v>
      </c>
      <c r="T70" s="119"/>
      <c r="U70" s="116"/>
      <c r="V70" s="116">
        <v>268</v>
      </c>
      <c r="W70" s="116">
        <v>295</v>
      </c>
      <c r="X70" s="116">
        <v>339</v>
      </c>
      <c r="Y70" s="116">
        <v>344</v>
      </c>
      <c r="Z70" s="116">
        <v>331</v>
      </c>
    </row>
    <row r="71" spans="1:26" x14ac:dyDescent="0.25">
      <c r="S71" s="119" t="s">
        <v>45</v>
      </c>
      <c r="T71" s="119"/>
      <c r="U71" s="116"/>
      <c r="V71" s="116">
        <v>298</v>
      </c>
      <c r="W71" s="116">
        <v>358</v>
      </c>
      <c r="X71" s="116">
        <v>381</v>
      </c>
      <c r="Y71" s="116">
        <v>363</v>
      </c>
      <c r="Z71" s="116">
        <v>350</v>
      </c>
    </row>
    <row r="72" spans="1:26" x14ac:dyDescent="0.25">
      <c r="S72" s="119" t="s">
        <v>46</v>
      </c>
      <c r="T72" s="119"/>
      <c r="U72" s="116"/>
      <c r="V72" s="116">
        <v>271</v>
      </c>
      <c r="W72" s="116">
        <v>272</v>
      </c>
      <c r="X72" s="116">
        <v>296</v>
      </c>
      <c r="Y72" s="116">
        <v>300</v>
      </c>
      <c r="Z72" s="116">
        <v>364</v>
      </c>
    </row>
    <row r="73" spans="1:26" x14ac:dyDescent="0.25">
      <c r="S73" s="119" t="s">
        <v>47</v>
      </c>
      <c r="T73" s="119"/>
      <c r="U73" s="116"/>
      <c r="V73" s="116">
        <v>258</v>
      </c>
      <c r="W73" s="116">
        <v>281</v>
      </c>
      <c r="X73" s="116">
        <v>385</v>
      </c>
      <c r="Y73" s="116">
        <v>331</v>
      </c>
      <c r="Z73" s="116">
        <v>333</v>
      </c>
    </row>
    <row r="74" spans="1:26" x14ac:dyDescent="0.25">
      <c r="S74" s="119" t="s">
        <v>48</v>
      </c>
      <c r="T74" s="119"/>
      <c r="U74" s="116"/>
      <c r="V74" s="116">
        <v>204</v>
      </c>
      <c r="W74" s="116">
        <v>212</v>
      </c>
      <c r="X74" s="116">
        <v>223</v>
      </c>
      <c r="Y74" s="116">
        <v>220</v>
      </c>
      <c r="Z74" s="116">
        <v>282</v>
      </c>
    </row>
    <row r="75" spans="1:26" x14ac:dyDescent="0.25">
      <c r="S75" s="119" t="s">
        <v>49</v>
      </c>
      <c r="T75" s="119"/>
      <c r="U75" s="116"/>
      <c r="V75" s="116">
        <v>97</v>
      </c>
      <c r="W75" s="116">
        <v>109</v>
      </c>
      <c r="X75" s="116">
        <v>160</v>
      </c>
      <c r="Y75" s="116">
        <v>139</v>
      </c>
      <c r="Z75" s="116">
        <v>145</v>
      </c>
    </row>
    <row r="76" spans="1:26" x14ac:dyDescent="0.25">
      <c r="S76" s="119" t="s">
        <v>50</v>
      </c>
      <c r="T76" s="119"/>
      <c r="U76" s="116"/>
      <c r="V76" s="116">
        <v>49</v>
      </c>
      <c r="W76" s="116">
        <v>48</v>
      </c>
      <c r="X76" s="116">
        <v>65</v>
      </c>
      <c r="Y76" s="116">
        <v>68</v>
      </c>
      <c r="Z76" s="116">
        <v>74</v>
      </c>
    </row>
    <row r="77" spans="1:26" x14ac:dyDescent="0.25">
      <c r="S77" s="119" t="s">
        <v>51</v>
      </c>
      <c r="T77" s="119"/>
      <c r="U77" s="116"/>
      <c r="V77" s="116">
        <v>27</v>
      </c>
      <c r="W77" s="116">
        <v>27</v>
      </c>
      <c r="X77" s="116">
        <v>35</v>
      </c>
      <c r="Y77" s="116">
        <v>31</v>
      </c>
      <c r="Z77" s="116">
        <v>44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18</v>
      </c>
      <c r="X78" s="116">
        <v>17</v>
      </c>
      <c r="Y78" s="116">
        <v>10</v>
      </c>
      <c r="Z78" s="116">
        <v>8</v>
      </c>
    </row>
    <row r="79" spans="1:26" x14ac:dyDescent="0.25">
      <c r="S79" s="119" t="s">
        <v>53</v>
      </c>
      <c r="T79" s="119"/>
      <c r="U79" s="116"/>
      <c r="V79" s="116">
        <v>10</v>
      </c>
      <c r="W79" s="116">
        <v>10</v>
      </c>
      <c r="X79" s="116">
        <v>15</v>
      </c>
      <c r="Y79" s="116">
        <v>7</v>
      </c>
      <c r="Z79" s="116">
        <v>6</v>
      </c>
    </row>
    <row r="80" spans="1:26" x14ac:dyDescent="0.25">
      <c r="S80" s="122" t="s">
        <v>54</v>
      </c>
      <c r="T80" s="122"/>
      <c r="U80" s="116"/>
      <c r="V80" s="116">
        <v>3065</v>
      </c>
      <c r="W80" s="116">
        <v>3390</v>
      </c>
      <c r="X80" s="116">
        <v>3945</v>
      </c>
      <c r="Y80" s="116">
        <v>3664</v>
      </c>
      <c r="Z80" s="116">
        <v>3905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Naracoorte and Lucindale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218</v>
      </c>
      <c r="W83" s="116">
        <v>260</v>
      </c>
      <c r="X83" s="116">
        <v>314</v>
      </c>
      <c r="Y83" s="116">
        <v>269</v>
      </c>
      <c r="Z83" s="116">
        <v>310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120</v>
      </c>
      <c r="W84" s="116">
        <v>137</v>
      </c>
      <c r="X84" s="116">
        <v>136</v>
      </c>
      <c r="Y84" s="116">
        <v>125</v>
      </c>
      <c r="Z84" s="116">
        <v>124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380</v>
      </c>
      <c r="W85" s="116">
        <v>413</v>
      </c>
      <c r="X85" s="116">
        <v>435</v>
      </c>
      <c r="Y85" s="116">
        <v>457</v>
      </c>
      <c r="Z85" s="116">
        <v>481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8,625</v>
      </c>
      <c r="D86" s="98">
        <f t="shared" ref="D86:D91" si="4">AD4</f>
        <v>6.6526524050946056E-2</v>
      </c>
      <c r="E86" s="99">
        <f t="shared" ref="E86:E91" si="5">AD4</f>
        <v>6.6526524050946056E-2</v>
      </c>
      <c r="F86" s="98">
        <f t="shared" ref="F86:F91" si="6">AF4</f>
        <v>0.23267114477633277</v>
      </c>
      <c r="G86" s="99">
        <f t="shared" ref="G86:G91" si="7">AF4</f>
        <v>0.23267114477633277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52</v>
      </c>
      <c r="W86" s="116">
        <v>54</v>
      </c>
      <c r="X86" s="116">
        <v>70</v>
      </c>
      <c r="Y86" s="116">
        <v>69</v>
      </c>
      <c r="Z86" s="116">
        <v>66</v>
      </c>
    </row>
    <row r="87" spans="1:30" ht="15" customHeight="1" x14ac:dyDescent="0.25">
      <c r="A87" s="100" t="s">
        <v>4</v>
      </c>
      <c r="B87" s="51"/>
      <c r="C87" s="101" t="str">
        <f t="shared" si="3"/>
        <v>4,715</v>
      </c>
      <c r="D87" s="98">
        <f t="shared" si="4"/>
        <v>6.7224988682661913E-2</v>
      </c>
      <c r="E87" s="99">
        <f t="shared" si="5"/>
        <v>6.7224988682661913E-2</v>
      </c>
      <c r="F87" s="98">
        <f t="shared" si="6"/>
        <v>0.20035641547861505</v>
      </c>
      <c r="G87" s="99">
        <f t="shared" si="7"/>
        <v>0.20035641547861505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43</v>
      </c>
      <c r="W87" s="116">
        <v>43</v>
      </c>
      <c r="X87" s="116">
        <v>51</v>
      </c>
      <c r="Y87" s="116">
        <v>46</v>
      </c>
      <c r="Z87" s="116">
        <v>46</v>
      </c>
    </row>
    <row r="88" spans="1:30" ht="15" customHeight="1" x14ac:dyDescent="0.25">
      <c r="A88" s="100" t="s">
        <v>5</v>
      </c>
      <c r="B88" s="51"/>
      <c r="C88" s="101" t="str">
        <f t="shared" si="3"/>
        <v>3,909</v>
      </c>
      <c r="D88" s="98">
        <f t="shared" si="4"/>
        <v>6.6575716234652083E-2</v>
      </c>
      <c r="E88" s="99">
        <f t="shared" si="5"/>
        <v>6.6575716234652083E-2</v>
      </c>
      <c r="F88" s="98">
        <f t="shared" si="6"/>
        <v>0.27536704730831985</v>
      </c>
      <c r="G88" s="99">
        <f t="shared" si="7"/>
        <v>0.27536704730831985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106</v>
      </c>
      <c r="W88" s="116">
        <v>110</v>
      </c>
      <c r="X88" s="116">
        <v>131</v>
      </c>
      <c r="Y88" s="116">
        <v>117</v>
      </c>
      <c r="Z88" s="116">
        <v>121</v>
      </c>
    </row>
    <row r="89" spans="1:30" ht="15" customHeight="1" x14ac:dyDescent="0.25">
      <c r="A89" s="51" t="s">
        <v>6</v>
      </c>
      <c r="B89" s="51"/>
      <c r="C89" s="101" t="str">
        <f t="shared" si="3"/>
        <v>5,504</v>
      </c>
      <c r="D89" s="98">
        <f t="shared" si="4"/>
        <v>9.1630305434351467E-2</v>
      </c>
      <c r="E89" s="99">
        <f t="shared" si="5"/>
        <v>9.1630305434351467E-2</v>
      </c>
      <c r="F89" s="98">
        <f t="shared" si="6"/>
        <v>0.22994413407821224</v>
      </c>
      <c r="G89" s="99">
        <f t="shared" si="7"/>
        <v>0.22994413407821224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191</v>
      </c>
      <c r="W89" s="116">
        <v>205</v>
      </c>
      <c r="X89" s="116">
        <v>219</v>
      </c>
      <c r="Y89" s="116">
        <v>213</v>
      </c>
      <c r="Z89" s="116">
        <v>241</v>
      </c>
    </row>
    <row r="90" spans="1:30" ht="15" customHeight="1" x14ac:dyDescent="0.25">
      <c r="A90" s="51" t="s">
        <v>100</v>
      </c>
      <c r="B90" s="51"/>
      <c r="C90" s="101" t="str">
        <f t="shared" si="3"/>
        <v>$30,462</v>
      </c>
      <c r="D90" s="98">
        <f t="shared" si="4"/>
        <v>-2.8763295926243937E-2</v>
      </c>
      <c r="E90" s="99">
        <f t="shared" si="5"/>
        <v>-2.8763295926243937E-2</v>
      </c>
      <c r="F90" s="98">
        <f t="shared" si="6"/>
        <v>0.10554981521423934</v>
      </c>
      <c r="G90" s="99">
        <f t="shared" si="7"/>
        <v>0.10554981521423934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732</v>
      </c>
      <c r="W90" s="116">
        <v>708</v>
      </c>
      <c r="X90" s="116">
        <v>806</v>
      </c>
      <c r="Y90" s="116">
        <v>800</v>
      </c>
      <c r="Z90" s="116">
        <v>807</v>
      </c>
    </row>
    <row r="91" spans="1:30" ht="15" customHeight="1" x14ac:dyDescent="0.25">
      <c r="A91" s="51" t="s">
        <v>7</v>
      </c>
      <c r="B91" s="51"/>
      <c r="C91" s="101" t="str">
        <f t="shared" si="3"/>
        <v>$273.5 mil</v>
      </c>
      <c r="D91" s="98">
        <f t="shared" si="4"/>
        <v>7.6534978862514036E-2</v>
      </c>
      <c r="E91" s="99">
        <f t="shared" si="5"/>
        <v>7.6534978862514036E-2</v>
      </c>
      <c r="F91" s="98">
        <f t="shared" si="6"/>
        <v>0.49102231756137438</v>
      </c>
      <c r="G91" s="99">
        <f t="shared" si="7"/>
        <v>0.49102231756137438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2475</v>
      </c>
      <c r="W91" s="116">
        <v>2615</v>
      </c>
      <c r="X91" s="116">
        <v>3004</v>
      </c>
      <c r="Y91" s="116">
        <v>2753</v>
      </c>
      <c r="Z91" s="116">
        <v>3046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108</v>
      </c>
      <c r="W93" s="116">
        <v>118</v>
      </c>
      <c r="X93" s="116">
        <v>150</v>
      </c>
      <c r="Y93" s="116">
        <v>135</v>
      </c>
      <c r="Z93" s="116">
        <v>145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268</v>
      </c>
      <c r="W94" s="116">
        <v>296</v>
      </c>
      <c r="X94" s="116">
        <v>324</v>
      </c>
      <c r="Y94" s="116">
        <v>325</v>
      </c>
      <c r="Z94" s="116">
        <v>323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58</v>
      </c>
      <c r="W95" s="116">
        <v>67</v>
      </c>
      <c r="X95" s="116">
        <v>87</v>
      </c>
      <c r="Y95" s="116">
        <v>75</v>
      </c>
      <c r="Z95" s="116">
        <v>72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269</v>
      </c>
      <c r="W96" s="116">
        <v>280</v>
      </c>
      <c r="X96" s="116">
        <v>315</v>
      </c>
      <c r="Y96" s="116">
        <v>316</v>
      </c>
      <c r="Z96" s="116">
        <v>320</v>
      </c>
    </row>
    <row r="97" spans="1:32" ht="15" customHeight="1" x14ac:dyDescent="0.25">
      <c r="S97" s="119" t="s">
        <v>191</v>
      </c>
      <c r="T97" s="119"/>
      <c r="U97" s="116"/>
      <c r="V97" s="116">
        <v>243</v>
      </c>
      <c r="W97" s="116">
        <v>279</v>
      </c>
      <c r="X97" s="116">
        <v>327</v>
      </c>
      <c r="Y97" s="116">
        <v>300</v>
      </c>
      <c r="Z97" s="116">
        <v>317</v>
      </c>
    </row>
    <row r="98" spans="1:32" ht="15" customHeight="1" x14ac:dyDescent="0.25">
      <c r="S98" s="119" t="s">
        <v>192</v>
      </c>
      <c r="T98" s="119"/>
      <c r="U98" s="116"/>
      <c r="V98" s="116">
        <v>198</v>
      </c>
      <c r="W98" s="116">
        <v>220</v>
      </c>
      <c r="X98" s="116">
        <v>234</v>
      </c>
      <c r="Y98" s="116">
        <v>251</v>
      </c>
      <c r="Z98" s="116">
        <v>263</v>
      </c>
    </row>
    <row r="99" spans="1:32" ht="15" customHeight="1" x14ac:dyDescent="0.25">
      <c r="S99" s="119" t="s">
        <v>193</v>
      </c>
      <c r="T99" s="119"/>
      <c r="U99" s="116"/>
      <c r="V99" s="116">
        <v>21</v>
      </c>
      <c r="W99" s="116">
        <v>20</v>
      </c>
      <c r="X99" s="116">
        <v>22</v>
      </c>
      <c r="Y99" s="116">
        <v>19</v>
      </c>
      <c r="Z99" s="116">
        <v>17</v>
      </c>
    </row>
    <row r="100" spans="1:32" ht="15" customHeight="1" x14ac:dyDescent="0.25">
      <c r="S100" s="119" t="s">
        <v>59</v>
      </c>
      <c r="T100" s="119"/>
      <c r="U100" s="116"/>
      <c r="V100" s="116">
        <v>331</v>
      </c>
      <c r="W100" s="116">
        <v>360</v>
      </c>
      <c r="X100" s="116">
        <v>411</v>
      </c>
      <c r="Y100" s="116">
        <v>434</v>
      </c>
      <c r="Z100" s="116">
        <v>449</v>
      </c>
    </row>
    <row r="101" spans="1:32" x14ac:dyDescent="0.25">
      <c r="A101" s="20"/>
      <c r="S101" s="122" t="s">
        <v>54</v>
      </c>
      <c r="T101" s="122"/>
      <c r="U101" s="116"/>
      <c r="V101" s="116">
        <v>2003</v>
      </c>
      <c r="W101" s="116">
        <v>2160</v>
      </c>
      <c r="X101" s="116">
        <v>2441</v>
      </c>
      <c r="Y101" s="116">
        <v>2289</v>
      </c>
      <c r="Z101" s="116">
        <v>2465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5065</v>
      </c>
      <c r="W104" s="116">
        <v>5460</v>
      </c>
      <c r="X104" s="116">
        <v>5937</v>
      </c>
      <c r="Y104" s="116">
        <v>5607</v>
      </c>
      <c r="Z104" s="116">
        <v>6094</v>
      </c>
      <c r="AB104" s="113" t="str">
        <f>TEXT(Z104,"###,###")</f>
        <v>6,094</v>
      </c>
      <c r="AD104" s="134">
        <f>Z104/($Z$4)*100</f>
        <v>70.655072463768121</v>
      </c>
      <c r="AF104" s="113"/>
    </row>
    <row r="105" spans="1:32" x14ac:dyDescent="0.25">
      <c r="S105" s="119" t="s">
        <v>18</v>
      </c>
      <c r="T105" s="119"/>
      <c r="U105" s="116"/>
      <c r="V105" s="116">
        <v>719</v>
      </c>
      <c r="W105" s="116">
        <v>798</v>
      </c>
      <c r="X105" s="116">
        <v>901</v>
      </c>
      <c r="Y105" s="116">
        <v>841</v>
      </c>
      <c r="Z105" s="116">
        <v>859</v>
      </c>
      <c r="AB105" s="113" t="str">
        <f>TEXT(Z105,"###,###")</f>
        <v>859</v>
      </c>
      <c r="AD105" s="134">
        <f>Z105/($Z$4)*100</f>
        <v>9.959420289855073</v>
      </c>
      <c r="AF105" s="113"/>
    </row>
    <row r="106" spans="1:32" x14ac:dyDescent="0.25">
      <c r="S106" s="122" t="s">
        <v>54</v>
      </c>
      <c r="T106" s="122"/>
      <c r="U106" s="124"/>
      <c r="V106" s="124">
        <v>5784</v>
      </c>
      <c r="W106" s="124">
        <v>6258</v>
      </c>
      <c r="X106" s="124">
        <v>6838</v>
      </c>
      <c r="Y106" s="124">
        <v>6448</v>
      </c>
      <c r="Z106" s="124">
        <v>6953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1276</v>
      </c>
      <c r="W108" s="116">
        <v>1412</v>
      </c>
      <c r="X108" s="116">
        <v>1804</v>
      </c>
      <c r="Y108" s="116">
        <v>1169</v>
      </c>
      <c r="Z108" s="116">
        <v>1399</v>
      </c>
      <c r="AB108" s="113" t="str">
        <f>TEXT(Z108,"###,###")</f>
        <v>1,399</v>
      </c>
      <c r="AD108" s="134">
        <f>Z108/($Z$4)*100</f>
        <v>16.220289855072465</v>
      </c>
      <c r="AF108" s="113"/>
    </row>
    <row r="109" spans="1:32" x14ac:dyDescent="0.25">
      <c r="S109" s="119" t="s">
        <v>21</v>
      </c>
      <c r="T109" s="119"/>
      <c r="U109" s="116"/>
      <c r="V109" s="116">
        <v>1611</v>
      </c>
      <c r="W109" s="116">
        <v>1677</v>
      </c>
      <c r="X109" s="116">
        <v>1735</v>
      </c>
      <c r="Y109" s="116">
        <v>1604</v>
      </c>
      <c r="Z109" s="116">
        <v>1819</v>
      </c>
      <c r="AB109" s="113" t="str">
        <f>TEXT(Z109,"###,###")</f>
        <v>1,819</v>
      </c>
      <c r="AD109" s="134">
        <f>Z109/($Z$4)*100</f>
        <v>21.089855072463767</v>
      </c>
      <c r="AF109" s="113"/>
    </row>
    <row r="110" spans="1:32" x14ac:dyDescent="0.25">
      <c r="S110" s="119" t="s">
        <v>22</v>
      </c>
      <c r="T110" s="119"/>
      <c r="U110" s="116"/>
      <c r="V110" s="116">
        <v>1329</v>
      </c>
      <c r="W110" s="116">
        <v>1531</v>
      </c>
      <c r="X110" s="116">
        <v>1470</v>
      </c>
      <c r="Y110" s="116">
        <v>1579</v>
      </c>
      <c r="Z110" s="116">
        <v>1574</v>
      </c>
      <c r="AB110" s="113" t="str">
        <f>TEXT(Z110,"###,###")</f>
        <v>1,574</v>
      </c>
      <c r="AD110" s="134">
        <f>Z110/($Z$4)*100</f>
        <v>18.249275362318841</v>
      </c>
      <c r="AF110" s="113"/>
    </row>
    <row r="111" spans="1:32" x14ac:dyDescent="0.25">
      <c r="S111" s="119" t="s">
        <v>23</v>
      </c>
      <c r="T111" s="119"/>
      <c r="U111" s="116"/>
      <c r="V111" s="116">
        <v>1566</v>
      </c>
      <c r="W111" s="116">
        <v>1638</v>
      </c>
      <c r="X111" s="116">
        <v>1841</v>
      </c>
      <c r="Y111" s="116">
        <v>2094</v>
      </c>
      <c r="Z111" s="116">
        <v>2142</v>
      </c>
      <c r="AB111" s="113" t="str">
        <f>TEXT(Z111,"###,###")</f>
        <v>2,142</v>
      </c>
      <c r="AD111" s="134">
        <f>Z111/($Z$4)*100</f>
        <v>24.834782608695651</v>
      </c>
      <c r="AF111" s="113"/>
    </row>
    <row r="112" spans="1:32" x14ac:dyDescent="0.25">
      <c r="S112" s="122" t="s">
        <v>54</v>
      </c>
      <c r="T112" s="122"/>
      <c r="U112" s="116"/>
      <c r="V112" s="116">
        <v>6998</v>
      </c>
      <c r="W112" s="116">
        <v>7560</v>
      </c>
      <c r="X112" s="116">
        <v>8829</v>
      </c>
      <c r="Y112" s="116">
        <v>8084</v>
      </c>
      <c r="Z112" s="116">
        <v>8619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42.48</v>
      </c>
      <c r="W118" s="135">
        <v>41.84</v>
      </c>
      <c r="X118" s="135">
        <v>42.75</v>
      </c>
      <c r="Y118" s="135">
        <v>41.91</v>
      </c>
      <c r="Z118" s="135">
        <v>42.6</v>
      </c>
      <c r="AB118" s="113" t="str">
        <f>TEXT(Z118,"##.0")</f>
        <v>42.6</v>
      </c>
    </row>
    <row r="120" spans="19:32" x14ac:dyDescent="0.25">
      <c r="S120" s="105" t="s">
        <v>102</v>
      </c>
      <c r="T120" s="116"/>
      <c r="U120" s="116"/>
      <c r="V120" s="116">
        <v>3366</v>
      </c>
      <c r="W120" s="116">
        <v>3569</v>
      </c>
      <c r="X120" s="116">
        <v>3910</v>
      </c>
      <c r="Y120" s="116">
        <v>3770</v>
      </c>
      <c r="Z120" s="116">
        <v>4004</v>
      </c>
      <c r="AB120" s="113" t="str">
        <f>TEXT(Z120,"###,###")</f>
        <v>4,004</v>
      </c>
    </row>
    <row r="121" spans="19:32" x14ac:dyDescent="0.25">
      <c r="S121" s="105" t="s">
        <v>103</v>
      </c>
      <c r="T121" s="116"/>
      <c r="U121" s="116"/>
      <c r="V121" s="116">
        <v>612</v>
      </c>
      <c r="W121" s="116">
        <v>652</v>
      </c>
      <c r="X121" s="116">
        <v>856</v>
      </c>
      <c r="Y121" s="116">
        <v>689</v>
      </c>
      <c r="Z121" s="116">
        <v>832</v>
      </c>
      <c r="AB121" s="113" t="str">
        <f>TEXT(Z121,"###,###")</f>
        <v>832</v>
      </c>
    </row>
    <row r="122" spans="19:32" x14ac:dyDescent="0.25">
      <c r="S122" s="105" t="s">
        <v>104</v>
      </c>
      <c r="T122" s="116"/>
      <c r="U122" s="116"/>
      <c r="V122" s="116">
        <v>504</v>
      </c>
      <c r="W122" s="116">
        <v>554</v>
      </c>
      <c r="X122" s="116">
        <v>682</v>
      </c>
      <c r="Y122" s="116">
        <v>585</v>
      </c>
      <c r="Z122" s="116">
        <v>672</v>
      </c>
      <c r="AB122" s="113" t="str">
        <f>TEXT(Z122,"###,###")</f>
        <v>672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3870</v>
      </c>
      <c r="W124" s="116">
        <v>4123</v>
      </c>
      <c r="X124" s="116">
        <v>4592</v>
      </c>
      <c r="Y124" s="116">
        <v>4355</v>
      </c>
      <c r="Z124" s="116">
        <v>4676</v>
      </c>
      <c r="AB124" s="113" t="str">
        <f>TEXT(Z124,"###,###")</f>
        <v>4,676</v>
      </c>
      <c r="AD124" s="131">
        <f>Z124/$Z$7*100</f>
        <v>84.956395348837205</v>
      </c>
    </row>
    <row r="125" spans="19:32" x14ac:dyDescent="0.25">
      <c r="S125" s="105" t="s">
        <v>106</v>
      </c>
      <c r="T125" s="116"/>
      <c r="U125" s="116"/>
      <c r="V125" s="116">
        <v>1116</v>
      </c>
      <c r="W125" s="116">
        <v>1206</v>
      </c>
      <c r="X125" s="116">
        <v>1538</v>
      </c>
      <c r="Y125" s="116">
        <v>1274</v>
      </c>
      <c r="Z125" s="116">
        <v>1504</v>
      </c>
      <c r="AB125" s="113" t="str">
        <f>TEXT(Z125,"###,###")</f>
        <v>1,504</v>
      </c>
      <c r="AD125" s="131">
        <f>Z125/$Z$7*100</f>
        <v>27.325581395348834</v>
      </c>
    </row>
    <row r="127" spans="19:32" x14ac:dyDescent="0.25">
      <c r="S127" s="105" t="s">
        <v>107</v>
      </c>
      <c r="T127" s="116"/>
      <c r="U127" s="116"/>
      <c r="V127" s="116">
        <v>2473</v>
      </c>
      <c r="W127" s="116">
        <v>2615</v>
      </c>
      <c r="X127" s="116">
        <v>3008</v>
      </c>
      <c r="Y127" s="116">
        <v>2756</v>
      </c>
      <c r="Z127" s="116">
        <v>3044</v>
      </c>
      <c r="AB127" s="113" t="str">
        <f>TEXT(Z127,"###,###")</f>
        <v>3,044</v>
      </c>
      <c r="AD127" s="131">
        <f>Z127/$Z$7*100</f>
        <v>55.305232558139537</v>
      </c>
    </row>
    <row r="128" spans="19:32" x14ac:dyDescent="0.25">
      <c r="S128" s="105" t="s">
        <v>108</v>
      </c>
      <c r="T128" s="116"/>
      <c r="U128" s="116"/>
      <c r="V128" s="116">
        <v>2001</v>
      </c>
      <c r="W128" s="116">
        <v>2160</v>
      </c>
      <c r="X128" s="116">
        <v>2444</v>
      </c>
      <c r="Y128" s="116">
        <v>2290</v>
      </c>
      <c r="Z128" s="116">
        <v>2461</v>
      </c>
      <c r="AB128" s="113" t="str">
        <f>TEXT(Z128,"###,###")</f>
        <v>2,461</v>
      </c>
      <c r="AD128" s="131">
        <f>Z128/$Z$7*100</f>
        <v>44.712936046511622</v>
      </c>
    </row>
    <row r="130" spans="19:20" x14ac:dyDescent="0.25">
      <c r="S130" s="105" t="s">
        <v>267</v>
      </c>
      <c r="T130" s="131">
        <v>72.747093023255815</v>
      </c>
    </row>
    <row r="131" spans="19:20" x14ac:dyDescent="0.25">
      <c r="S131" s="105" t="s">
        <v>268</v>
      </c>
      <c r="T131" s="131">
        <v>15.11627906976744</v>
      </c>
    </row>
    <row r="132" spans="19:20" x14ac:dyDescent="0.25">
      <c r="S132" s="105" t="s">
        <v>269</v>
      </c>
      <c r="T132" s="131">
        <v>12.209302325581394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D9DB7-69E7-4AA7-9E12-1154225DA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AFEE94B-A003-4E79-B0B9-3BD2C9D063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1F7F39-F16A-443D-B7A1-8A557B5498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0A77FA-52C9-4A48-A35D-8AFAB0DF2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59B1B-A5CD-4737-95D0-A5EB3AEB23FC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151</v>
      </c>
      <c r="T1" s="103"/>
      <c r="U1" s="103"/>
      <c r="V1" s="103"/>
      <c r="W1" s="103"/>
      <c r="X1" s="103"/>
      <c r="Y1" s="104" t="s">
        <v>152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151</v>
      </c>
      <c r="Y3" s="109" t="s">
        <v>152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10.40 Northern Areas,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2839</v>
      </c>
      <c r="W4" s="112">
        <v>3203</v>
      </c>
      <c r="X4" s="112">
        <v>3717</v>
      </c>
      <c r="Y4" s="112">
        <v>3383</v>
      </c>
      <c r="Z4" s="112">
        <v>3599</v>
      </c>
      <c r="AB4" s="113" t="str">
        <f>TEXT(Z4,"###,###")</f>
        <v>3,599</v>
      </c>
      <c r="AD4" s="114">
        <f>Z4/Y4-1</f>
        <v>6.3848655039905333E-2</v>
      </c>
      <c r="AF4" s="114">
        <f>Z4/V4-1</f>
        <v>0.267699894328989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1538</v>
      </c>
      <c r="W5" s="112">
        <v>1728</v>
      </c>
      <c r="X5" s="112">
        <v>1998</v>
      </c>
      <c r="Y5" s="112">
        <v>1801</v>
      </c>
      <c r="Z5" s="112">
        <v>1949</v>
      </c>
      <c r="AB5" s="113" t="str">
        <f>TEXT(Z5,"###,###")</f>
        <v>1,949</v>
      </c>
      <c r="AD5" s="114">
        <f t="shared" ref="AD5:AD9" si="0">Z5/Y5-1</f>
        <v>8.2176568573014919E-2</v>
      </c>
      <c r="AF5" s="114">
        <f t="shared" ref="AF5:AF9" si="1">Z5/V5-1</f>
        <v>0.26723016905071528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1306</v>
      </c>
      <c r="W6" s="112">
        <v>1475</v>
      </c>
      <c r="X6" s="112">
        <v>1718</v>
      </c>
      <c r="Y6" s="112">
        <v>1583</v>
      </c>
      <c r="Z6" s="112">
        <v>1650</v>
      </c>
      <c r="AB6" s="113" t="str">
        <f>TEXT(Z6,"###,###")</f>
        <v>1,650</v>
      </c>
      <c r="AD6" s="114">
        <f t="shared" si="0"/>
        <v>4.2324699936828747E-2</v>
      </c>
      <c r="AF6" s="114">
        <f t="shared" si="1"/>
        <v>0.26339969372128635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1955</v>
      </c>
      <c r="W7" s="112">
        <v>2157</v>
      </c>
      <c r="X7" s="112">
        <v>2457</v>
      </c>
      <c r="Y7" s="112">
        <v>2271</v>
      </c>
      <c r="Z7" s="112">
        <v>2409</v>
      </c>
      <c r="AB7" s="113" t="str">
        <f>TEXT(Z7,"###,###")</f>
        <v>2,409</v>
      </c>
      <c r="AD7" s="114">
        <f t="shared" si="0"/>
        <v>6.07661822985468E-2</v>
      </c>
      <c r="AF7" s="114">
        <f t="shared" si="1"/>
        <v>0.23222506393861897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3,599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2,409</v>
      </c>
      <c r="P8" s="69"/>
      <c r="S8" s="111" t="s">
        <v>86</v>
      </c>
      <c r="T8" s="112"/>
      <c r="U8" s="112"/>
      <c r="V8" s="112">
        <v>30025</v>
      </c>
      <c r="W8" s="112">
        <v>32829</v>
      </c>
      <c r="X8" s="112">
        <v>31930</v>
      </c>
      <c r="Y8" s="112">
        <v>32253.23</v>
      </c>
      <c r="Z8" s="112">
        <v>29918.03</v>
      </c>
      <c r="AB8" s="113" t="str">
        <f>TEXT(Z8,"$###,###")</f>
        <v>$29,918</v>
      </c>
      <c r="AD8" s="114">
        <f t="shared" si="0"/>
        <v>-7.2402050895367664E-2</v>
      </c>
      <c r="AF8" s="114">
        <f t="shared" si="1"/>
        <v>-3.5626977518734559E-3</v>
      </c>
    </row>
    <row r="9" spans="1:32" x14ac:dyDescent="0.25">
      <c r="A9" s="32" t="s">
        <v>15</v>
      </c>
      <c r="B9" s="73"/>
      <c r="C9" s="74"/>
      <c r="D9" s="75">
        <f>AD104</f>
        <v>61.794943039733262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53.092569530925694</v>
      </c>
      <c r="P9" s="76" t="s">
        <v>87</v>
      </c>
      <c r="S9" s="111" t="s">
        <v>7</v>
      </c>
      <c r="T9" s="112"/>
      <c r="U9" s="112"/>
      <c r="V9" s="112">
        <v>88557329</v>
      </c>
      <c r="W9" s="112">
        <v>108959982</v>
      </c>
      <c r="X9" s="112">
        <v>124810655</v>
      </c>
      <c r="Y9" s="112">
        <v>103612383</v>
      </c>
      <c r="Z9" s="112">
        <v>107460417</v>
      </c>
      <c r="AB9" s="113" t="str">
        <f>TEXT(Z9/1000000,"$#,###.0")&amp;" mil"</f>
        <v>$107.5 mil</v>
      </c>
      <c r="AD9" s="114">
        <f t="shared" si="0"/>
        <v>3.7138746244259169E-2</v>
      </c>
      <c r="AF9" s="114">
        <f t="shared" si="1"/>
        <v>0.21345594106615384</v>
      </c>
    </row>
    <row r="10" spans="1:32" x14ac:dyDescent="0.25">
      <c r="A10" s="32" t="s">
        <v>18</v>
      </c>
      <c r="B10" s="73"/>
      <c r="C10" s="74"/>
      <c r="D10" s="75">
        <f>AD105</f>
        <v>15.059738816337873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46.782897467828974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67.164798671647986</v>
      </c>
      <c r="P11" s="76" t="s">
        <v>87</v>
      </c>
      <c r="S11" s="111" t="s">
        <v>30</v>
      </c>
      <c r="T11" s="116"/>
      <c r="U11" s="116"/>
      <c r="V11" s="116">
        <v>2284</v>
      </c>
      <c r="W11" s="116">
        <v>2550</v>
      </c>
      <c r="X11" s="116">
        <v>2873</v>
      </c>
      <c r="Y11" s="116">
        <v>2674</v>
      </c>
      <c r="Z11" s="116">
        <v>2813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19.468659194686591</v>
      </c>
      <c r="P12" s="76" t="s">
        <v>87</v>
      </c>
      <c r="S12" s="111" t="s">
        <v>31</v>
      </c>
      <c r="T12" s="116"/>
      <c r="U12" s="116"/>
      <c r="V12" s="116">
        <v>557</v>
      </c>
      <c r="W12" s="116">
        <v>653</v>
      </c>
      <c r="X12" s="116">
        <v>846</v>
      </c>
      <c r="Y12" s="116">
        <v>714</v>
      </c>
      <c r="Z12" s="116">
        <v>789</v>
      </c>
    </row>
    <row r="13" spans="1:32" ht="15" customHeight="1" x14ac:dyDescent="0.25">
      <c r="A13" s="32" t="s">
        <v>20</v>
      </c>
      <c r="B13" s="74"/>
      <c r="C13" s="74"/>
      <c r="D13" s="75">
        <f>AD108</f>
        <v>15.532092247846624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13.24200913242009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18.782995276465687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45.9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18.060572381217003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16.555740432612311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566</v>
      </c>
      <c r="Z15" s="116">
        <v>638</v>
      </c>
      <c r="AB15" s="121">
        <f t="shared" ref="AB15:AB34" si="2">IF(Z15="np",0,Z15/$Z$34)</f>
        <v>0.17746870653685676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24.312308974715201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83.444259567387689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34</v>
      </c>
      <c r="Z16" s="116">
        <v>48</v>
      </c>
      <c r="AB16" s="121">
        <f t="shared" si="2"/>
        <v>1.3351877607788595E-2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178</v>
      </c>
      <c r="Z17" s="116">
        <v>200</v>
      </c>
      <c r="AB17" s="121">
        <f t="shared" si="2"/>
        <v>5.5632823365785816E-2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40</v>
      </c>
      <c r="Z18" s="116">
        <v>33</v>
      </c>
      <c r="AB18" s="121">
        <f t="shared" si="2"/>
        <v>9.1794158553546584E-3</v>
      </c>
    </row>
    <row r="19" spans="1:28" x14ac:dyDescent="0.25">
      <c r="A19" s="65" t="str">
        <f>$S$1&amp;" ("&amp;$V$2&amp;" to "&amp;$Z$2&amp;")"</f>
        <v>Northern Areas (2015-16 to 2019-20)</v>
      </c>
      <c r="B19" s="65"/>
      <c r="C19" s="65"/>
      <c r="D19" s="65"/>
      <c r="E19" s="65"/>
      <c r="F19" s="65"/>
      <c r="G19" s="65" t="str">
        <f>$S$1&amp;" ("&amp;$V$2&amp;" to "&amp;$Z$2&amp;")"</f>
        <v>Northern Areas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220</v>
      </c>
      <c r="Z19" s="116">
        <v>244</v>
      </c>
      <c r="AB19" s="121">
        <f t="shared" si="2"/>
        <v>6.7872044506258694E-2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96</v>
      </c>
      <c r="Z20" s="116">
        <v>109</v>
      </c>
      <c r="AB20" s="121">
        <f t="shared" si="2"/>
        <v>3.0319888734353269E-2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251</v>
      </c>
      <c r="Z21" s="116">
        <v>243</v>
      </c>
      <c r="AB21" s="121">
        <f t="shared" si="2"/>
        <v>6.7593880389429761E-2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146</v>
      </c>
      <c r="Z22" s="116">
        <v>132</v>
      </c>
      <c r="AB22" s="121">
        <f t="shared" si="2"/>
        <v>3.6717663421418634E-2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128</v>
      </c>
      <c r="Z23" s="116">
        <v>132</v>
      </c>
      <c r="AB23" s="121">
        <f t="shared" si="2"/>
        <v>3.6717663421418634E-2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</v>
      </c>
      <c r="Z24" s="116">
        <v>11</v>
      </c>
      <c r="AB24" s="121">
        <f t="shared" si="2"/>
        <v>3.0598052851182199E-3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57</v>
      </c>
      <c r="Z25" s="116">
        <v>51</v>
      </c>
      <c r="AB25" s="121">
        <f t="shared" si="2"/>
        <v>1.4186369958275382E-2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23</v>
      </c>
      <c r="Z26" s="116">
        <v>36</v>
      </c>
      <c r="AB26" s="121">
        <f t="shared" si="2"/>
        <v>1.0013908205841447E-2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109</v>
      </c>
      <c r="Z27" s="116">
        <v>98</v>
      </c>
      <c r="AB27" s="121">
        <f t="shared" si="2"/>
        <v>2.7260083449235049E-2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162</v>
      </c>
      <c r="Z28" s="116">
        <v>161</v>
      </c>
      <c r="AB28" s="121">
        <f t="shared" si="2"/>
        <v>4.4784422809457582E-2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161</v>
      </c>
      <c r="Z29" s="116">
        <v>137</v>
      </c>
      <c r="AB29" s="121">
        <f t="shared" si="2"/>
        <v>3.8108484005563284E-2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235</v>
      </c>
      <c r="Z30" s="116">
        <v>270</v>
      </c>
      <c r="AB30" s="121">
        <f t="shared" si="2"/>
        <v>7.5104311543810851E-2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359</v>
      </c>
      <c r="Z31" s="116">
        <v>391</v>
      </c>
      <c r="AB31" s="121">
        <f t="shared" si="2"/>
        <v>0.10876216968011126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11</v>
      </c>
      <c r="Z32" s="116">
        <v>10</v>
      </c>
      <c r="AB32" s="121">
        <f t="shared" si="2"/>
        <v>2.7816411682892906E-3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127</v>
      </c>
      <c r="Z33" s="116">
        <v>125</v>
      </c>
      <c r="AB33" s="121">
        <f t="shared" si="2"/>
        <v>3.4770514603616132E-2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3382</v>
      </c>
      <c r="Z34" s="124">
        <v>3595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2006</v>
      </c>
      <c r="AB37" s="136">
        <f>Z37/Z40*100</f>
        <v>83.444259567387689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398</v>
      </c>
      <c r="AB38" s="136">
        <f>Z38/Z40*100</f>
        <v>16.555740432612311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2404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</v>
      </c>
      <c r="W44" s="116">
        <v>0</v>
      </c>
      <c r="X44" s="116">
        <v>7</v>
      </c>
      <c r="Y44" s="116">
        <v>10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36</v>
      </c>
      <c r="W45" s="116">
        <v>30</v>
      </c>
      <c r="X45" s="116">
        <v>27</v>
      </c>
      <c r="Y45" s="116">
        <v>35</v>
      </c>
      <c r="Z45" s="116">
        <v>52</v>
      </c>
    </row>
    <row r="46" spans="19:32" x14ac:dyDescent="0.25">
      <c r="S46" s="119" t="s">
        <v>39</v>
      </c>
      <c r="T46" s="119"/>
      <c r="U46" s="116"/>
      <c r="V46" s="116">
        <v>106</v>
      </c>
      <c r="W46" s="116">
        <v>115</v>
      </c>
      <c r="X46" s="116">
        <v>134</v>
      </c>
      <c r="Y46" s="116">
        <v>142</v>
      </c>
      <c r="Z46" s="116">
        <v>114</v>
      </c>
    </row>
    <row r="47" spans="19:32" x14ac:dyDescent="0.25">
      <c r="S47" s="119" t="s">
        <v>40</v>
      </c>
      <c r="T47" s="119"/>
      <c r="U47" s="116"/>
      <c r="V47" s="116">
        <v>163</v>
      </c>
      <c r="W47" s="116">
        <v>157</v>
      </c>
      <c r="X47" s="116">
        <v>172</v>
      </c>
      <c r="Y47" s="116">
        <v>172</v>
      </c>
      <c r="Z47" s="116">
        <v>183</v>
      </c>
    </row>
    <row r="48" spans="19:32" x14ac:dyDescent="0.25">
      <c r="S48" s="119" t="s">
        <v>41</v>
      </c>
      <c r="T48" s="119"/>
      <c r="U48" s="116"/>
      <c r="V48" s="116">
        <v>157</v>
      </c>
      <c r="W48" s="116">
        <v>186</v>
      </c>
      <c r="X48" s="116">
        <v>168</v>
      </c>
      <c r="Y48" s="116">
        <v>173</v>
      </c>
      <c r="Z48" s="116">
        <v>213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136</v>
      </c>
      <c r="W49" s="116">
        <v>176</v>
      </c>
      <c r="X49" s="116">
        <v>163</v>
      </c>
      <c r="Y49" s="116">
        <v>159</v>
      </c>
      <c r="Z49" s="116">
        <v>170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Northern Areas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102</v>
      </c>
      <c r="W50" s="116">
        <v>136</v>
      </c>
      <c r="X50" s="116">
        <v>146</v>
      </c>
      <c r="Y50" s="116">
        <v>162</v>
      </c>
      <c r="Z50" s="116">
        <v>166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96</v>
      </c>
      <c r="W51" s="116">
        <v>120</v>
      </c>
      <c r="X51" s="116">
        <v>133</v>
      </c>
      <c r="Y51" s="116">
        <v>138</v>
      </c>
      <c r="Z51" s="116">
        <v>145</v>
      </c>
    </row>
    <row r="52" spans="1:26" ht="15" customHeight="1" x14ac:dyDescent="0.25">
      <c r="S52" s="119" t="s">
        <v>45</v>
      </c>
      <c r="T52" s="119"/>
      <c r="U52" s="116"/>
      <c r="V52" s="116">
        <v>162</v>
      </c>
      <c r="W52" s="116">
        <v>141</v>
      </c>
      <c r="X52" s="116">
        <v>153</v>
      </c>
      <c r="Y52" s="116">
        <v>133</v>
      </c>
      <c r="Z52" s="116">
        <v>147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147</v>
      </c>
      <c r="W53" s="116">
        <v>155</v>
      </c>
      <c r="X53" s="116">
        <v>136</v>
      </c>
      <c r="Y53" s="116">
        <v>149</v>
      </c>
      <c r="Z53" s="116">
        <v>157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150</v>
      </c>
      <c r="W54" s="116">
        <v>193</v>
      </c>
      <c r="X54" s="116">
        <v>196</v>
      </c>
      <c r="Y54" s="116">
        <v>190</v>
      </c>
      <c r="Z54" s="116">
        <v>207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129</v>
      </c>
      <c r="W55" s="116">
        <v>136</v>
      </c>
      <c r="X55" s="116">
        <v>170</v>
      </c>
      <c r="Y55" s="116">
        <v>137</v>
      </c>
      <c r="Z55" s="116">
        <v>158</v>
      </c>
    </row>
    <row r="56" spans="1:26" ht="15" customHeight="1" x14ac:dyDescent="0.25">
      <c r="S56" s="119" t="s">
        <v>49</v>
      </c>
      <c r="T56" s="119"/>
      <c r="U56" s="116"/>
      <c r="V56" s="116">
        <v>83</v>
      </c>
      <c r="W56" s="116">
        <v>104</v>
      </c>
      <c r="X56" s="116">
        <v>130</v>
      </c>
      <c r="Y56" s="116">
        <v>110</v>
      </c>
      <c r="Z56" s="116">
        <v>117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40</v>
      </c>
      <c r="W57" s="116">
        <v>52</v>
      </c>
      <c r="X57" s="116">
        <v>71</v>
      </c>
      <c r="Y57" s="116">
        <v>59</v>
      </c>
      <c r="Z57" s="116">
        <v>69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13</v>
      </c>
      <c r="W58" s="116">
        <v>14</v>
      </c>
      <c r="X58" s="116">
        <v>20</v>
      </c>
      <c r="Y58" s="116">
        <v>23</v>
      </c>
      <c r="Z58" s="116">
        <v>31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6</v>
      </c>
      <c r="W59" s="116">
        <v>5</v>
      </c>
      <c r="X59" s="116">
        <v>8</v>
      </c>
      <c r="Y59" s="116">
        <v>12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7</v>
      </c>
      <c r="X60" s="116">
        <v>8</v>
      </c>
      <c r="Y60" s="116">
        <v>3</v>
      </c>
      <c r="Z60" s="116">
        <v>11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1541</v>
      </c>
      <c r="W61" s="116">
        <v>1728</v>
      </c>
      <c r="X61" s="116">
        <v>2000</v>
      </c>
      <c r="Y61" s="116">
        <v>1804</v>
      </c>
      <c r="Z61" s="116">
        <v>1950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5</v>
      </c>
      <c r="Z63" s="116">
        <v>5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22</v>
      </c>
      <c r="W64" s="116">
        <v>35</v>
      </c>
      <c r="X64" s="116">
        <v>55</v>
      </c>
      <c r="Y64" s="116">
        <v>52</v>
      </c>
      <c r="Z64" s="116">
        <v>36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Northern Areas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103</v>
      </c>
      <c r="W65" s="116">
        <v>75</v>
      </c>
      <c r="X65" s="116">
        <v>88</v>
      </c>
      <c r="Y65" s="116">
        <v>102</v>
      </c>
      <c r="Z65" s="116">
        <v>110</v>
      </c>
    </row>
    <row r="66" spans="1:26" x14ac:dyDescent="0.25">
      <c r="S66" s="119" t="s">
        <v>40</v>
      </c>
      <c r="T66" s="119"/>
      <c r="U66" s="116"/>
      <c r="V66" s="116">
        <v>110</v>
      </c>
      <c r="W66" s="116">
        <v>117</v>
      </c>
      <c r="X66" s="116">
        <v>133</v>
      </c>
      <c r="Y66" s="116">
        <v>104</v>
      </c>
      <c r="Z66" s="116">
        <v>98</v>
      </c>
    </row>
    <row r="67" spans="1:26" x14ac:dyDescent="0.25">
      <c r="S67" s="119" t="s">
        <v>41</v>
      </c>
      <c r="T67" s="119"/>
      <c r="U67" s="116"/>
      <c r="V67" s="116">
        <v>99</v>
      </c>
      <c r="W67" s="116">
        <v>132</v>
      </c>
      <c r="X67" s="116">
        <v>139</v>
      </c>
      <c r="Y67" s="116">
        <v>171</v>
      </c>
      <c r="Z67" s="116">
        <v>156</v>
      </c>
    </row>
    <row r="68" spans="1:26" x14ac:dyDescent="0.25">
      <c r="S68" s="119" t="s">
        <v>42</v>
      </c>
      <c r="T68" s="119"/>
      <c r="U68" s="116"/>
      <c r="V68" s="116">
        <v>113</v>
      </c>
      <c r="W68" s="116">
        <v>120</v>
      </c>
      <c r="X68" s="116">
        <v>116</v>
      </c>
      <c r="Y68" s="116">
        <v>129</v>
      </c>
      <c r="Z68" s="116">
        <v>129</v>
      </c>
    </row>
    <row r="69" spans="1:26" x14ac:dyDescent="0.25">
      <c r="S69" s="119" t="s">
        <v>43</v>
      </c>
      <c r="T69" s="119"/>
      <c r="U69" s="116"/>
      <c r="V69" s="116">
        <v>108</v>
      </c>
      <c r="W69" s="116">
        <v>107</v>
      </c>
      <c r="X69" s="116">
        <v>124</v>
      </c>
      <c r="Y69" s="116">
        <v>107</v>
      </c>
      <c r="Z69" s="116">
        <v>128</v>
      </c>
    </row>
    <row r="70" spans="1:26" x14ac:dyDescent="0.25">
      <c r="S70" s="119" t="s">
        <v>44</v>
      </c>
      <c r="T70" s="119"/>
      <c r="U70" s="116"/>
      <c r="V70" s="116">
        <v>134</v>
      </c>
      <c r="W70" s="116">
        <v>124</v>
      </c>
      <c r="X70" s="116">
        <v>162</v>
      </c>
      <c r="Y70" s="116">
        <v>134</v>
      </c>
      <c r="Z70" s="116">
        <v>141</v>
      </c>
    </row>
    <row r="71" spans="1:26" x14ac:dyDescent="0.25">
      <c r="S71" s="119" t="s">
        <v>45</v>
      </c>
      <c r="T71" s="119"/>
      <c r="U71" s="116"/>
      <c r="V71" s="116">
        <v>114</v>
      </c>
      <c r="W71" s="116">
        <v>168</v>
      </c>
      <c r="X71" s="116">
        <v>174</v>
      </c>
      <c r="Y71" s="116">
        <v>160</v>
      </c>
      <c r="Z71" s="116">
        <v>157</v>
      </c>
    </row>
    <row r="72" spans="1:26" x14ac:dyDescent="0.25">
      <c r="S72" s="119" t="s">
        <v>46</v>
      </c>
      <c r="T72" s="119"/>
      <c r="U72" s="116"/>
      <c r="V72" s="116">
        <v>162</v>
      </c>
      <c r="W72" s="116">
        <v>170</v>
      </c>
      <c r="X72" s="116">
        <v>180</v>
      </c>
      <c r="Y72" s="116">
        <v>157</v>
      </c>
      <c r="Z72" s="116">
        <v>162</v>
      </c>
    </row>
    <row r="73" spans="1:26" x14ac:dyDescent="0.25">
      <c r="S73" s="119" t="s">
        <v>47</v>
      </c>
      <c r="T73" s="119"/>
      <c r="U73" s="116"/>
      <c r="V73" s="116">
        <v>141</v>
      </c>
      <c r="W73" s="116">
        <v>187</v>
      </c>
      <c r="X73" s="116">
        <v>222</v>
      </c>
      <c r="Y73" s="116">
        <v>191</v>
      </c>
      <c r="Z73" s="116">
        <v>208</v>
      </c>
    </row>
    <row r="74" spans="1:26" x14ac:dyDescent="0.25">
      <c r="S74" s="119" t="s">
        <v>48</v>
      </c>
      <c r="T74" s="119"/>
      <c r="U74" s="116"/>
      <c r="V74" s="116">
        <v>93</v>
      </c>
      <c r="W74" s="116">
        <v>128</v>
      </c>
      <c r="X74" s="116">
        <v>154</v>
      </c>
      <c r="Y74" s="116">
        <v>136</v>
      </c>
      <c r="Z74" s="116">
        <v>156</v>
      </c>
    </row>
    <row r="75" spans="1:26" x14ac:dyDescent="0.25">
      <c r="S75" s="119" t="s">
        <v>49</v>
      </c>
      <c r="T75" s="119"/>
      <c r="U75" s="116"/>
      <c r="V75" s="116">
        <v>65</v>
      </c>
      <c r="W75" s="116">
        <v>69</v>
      </c>
      <c r="X75" s="116">
        <v>86</v>
      </c>
      <c r="Y75" s="116">
        <v>70</v>
      </c>
      <c r="Z75" s="116">
        <v>82</v>
      </c>
    </row>
    <row r="76" spans="1:26" x14ac:dyDescent="0.25">
      <c r="S76" s="119" t="s">
        <v>50</v>
      </c>
      <c r="T76" s="119"/>
      <c r="U76" s="116"/>
      <c r="V76" s="116">
        <v>14</v>
      </c>
      <c r="W76" s="116">
        <v>21</v>
      </c>
      <c r="X76" s="116">
        <v>38</v>
      </c>
      <c r="Y76" s="116">
        <v>30</v>
      </c>
      <c r="Z76" s="116">
        <v>41</v>
      </c>
    </row>
    <row r="77" spans="1:26" x14ac:dyDescent="0.25">
      <c r="S77" s="119" t="s">
        <v>51</v>
      </c>
      <c r="T77" s="119"/>
      <c r="U77" s="116"/>
      <c r="V77" s="116">
        <v>4</v>
      </c>
      <c r="W77" s="116">
        <v>10</v>
      </c>
      <c r="X77" s="116">
        <v>17</v>
      </c>
      <c r="Y77" s="116">
        <v>17</v>
      </c>
      <c r="Z77" s="116">
        <v>17</v>
      </c>
    </row>
    <row r="78" spans="1:26" x14ac:dyDescent="0.25">
      <c r="S78" s="119" t="s">
        <v>52</v>
      </c>
      <c r="T78" s="119"/>
      <c r="U78" s="116"/>
      <c r="V78" s="116">
        <v>9</v>
      </c>
      <c r="W78" s="116">
        <v>5</v>
      </c>
      <c r="X78" s="116">
        <v>7</v>
      </c>
      <c r="Y78" s="116">
        <v>9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5</v>
      </c>
      <c r="W79" s="116">
        <v>4</v>
      </c>
      <c r="X79" s="116">
        <v>5</v>
      </c>
      <c r="Y79" s="116">
        <v>4</v>
      </c>
      <c r="Z79" s="116">
        <v>13</v>
      </c>
    </row>
    <row r="80" spans="1:26" x14ac:dyDescent="0.25">
      <c r="S80" s="122" t="s">
        <v>54</v>
      </c>
      <c r="T80" s="122"/>
      <c r="U80" s="116"/>
      <c r="V80" s="116">
        <v>1301</v>
      </c>
      <c r="W80" s="116">
        <v>1475</v>
      </c>
      <c r="X80" s="116">
        <v>1717</v>
      </c>
      <c r="Y80" s="116">
        <v>1579</v>
      </c>
      <c r="Z80" s="116">
        <v>1650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Northern Areas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75</v>
      </c>
      <c r="W83" s="116">
        <v>84</v>
      </c>
      <c r="X83" s="116">
        <v>102</v>
      </c>
      <c r="Y83" s="116">
        <v>96</v>
      </c>
      <c r="Z83" s="116">
        <v>116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50</v>
      </c>
      <c r="W84" s="116">
        <v>56</v>
      </c>
      <c r="X84" s="116">
        <v>59</v>
      </c>
      <c r="Y84" s="116">
        <v>63</v>
      </c>
      <c r="Z84" s="116">
        <v>68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220</v>
      </c>
      <c r="W85" s="116">
        <v>215</v>
      </c>
      <c r="X85" s="116">
        <v>234</v>
      </c>
      <c r="Y85" s="116">
        <v>229</v>
      </c>
      <c r="Z85" s="116">
        <v>239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3,599</v>
      </c>
      <c r="D86" s="98">
        <f t="shared" ref="D86:D91" si="4">AD4</f>
        <v>6.3848655039905333E-2</v>
      </c>
      <c r="E86" s="99">
        <f t="shared" ref="E86:E91" si="5">AD4</f>
        <v>6.3848655039905333E-2</v>
      </c>
      <c r="F86" s="98">
        <f t="shared" ref="F86:F91" si="6">AF4</f>
        <v>0.267699894328989</v>
      </c>
      <c r="G86" s="99">
        <f t="shared" ref="G86:G91" si="7">AF4</f>
        <v>0.267699894328989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16</v>
      </c>
      <c r="W86" s="116">
        <v>19</v>
      </c>
      <c r="X86" s="116">
        <v>22</v>
      </c>
      <c r="Y86" s="116">
        <v>28</v>
      </c>
      <c r="Z86" s="116">
        <v>27</v>
      </c>
    </row>
    <row r="87" spans="1:30" ht="15" customHeight="1" x14ac:dyDescent="0.25">
      <c r="A87" s="100" t="s">
        <v>4</v>
      </c>
      <c r="B87" s="51"/>
      <c r="C87" s="101" t="str">
        <f t="shared" si="3"/>
        <v>1,949</v>
      </c>
      <c r="D87" s="98">
        <f t="shared" si="4"/>
        <v>8.2176568573014919E-2</v>
      </c>
      <c r="E87" s="99">
        <f t="shared" si="5"/>
        <v>8.2176568573014919E-2</v>
      </c>
      <c r="F87" s="98">
        <f t="shared" si="6"/>
        <v>0.26723016905071528</v>
      </c>
      <c r="G87" s="99">
        <f t="shared" si="7"/>
        <v>0.26723016905071528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37</v>
      </c>
      <c r="W87" s="116">
        <v>30</v>
      </c>
      <c r="X87" s="116">
        <v>27</v>
      </c>
      <c r="Y87" s="116">
        <v>29</v>
      </c>
      <c r="Z87" s="116">
        <v>27</v>
      </c>
    </row>
    <row r="88" spans="1:30" ht="15" customHeight="1" x14ac:dyDescent="0.25">
      <c r="A88" s="100" t="s">
        <v>5</v>
      </c>
      <c r="B88" s="51"/>
      <c r="C88" s="101" t="str">
        <f t="shared" si="3"/>
        <v>1,650</v>
      </c>
      <c r="D88" s="98">
        <f t="shared" si="4"/>
        <v>4.2324699936828747E-2</v>
      </c>
      <c r="E88" s="99">
        <f t="shared" si="5"/>
        <v>4.2324699936828747E-2</v>
      </c>
      <c r="F88" s="98">
        <f t="shared" si="6"/>
        <v>0.26339969372128635</v>
      </c>
      <c r="G88" s="99">
        <f t="shared" si="7"/>
        <v>0.26339969372128635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37</v>
      </c>
      <c r="W88" s="116">
        <v>47</v>
      </c>
      <c r="X88" s="116">
        <v>43</v>
      </c>
      <c r="Y88" s="116">
        <v>47</v>
      </c>
      <c r="Z88" s="116">
        <v>47</v>
      </c>
    </row>
    <row r="89" spans="1:30" ht="15" customHeight="1" x14ac:dyDescent="0.25">
      <c r="A89" s="51" t="s">
        <v>6</v>
      </c>
      <c r="B89" s="51"/>
      <c r="C89" s="101" t="str">
        <f t="shared" si="3"/>
        <v>2,409</v>
      </c>
      <c r="D89" s="98">
        <f t="shared" si="4"/>
        <v>6.07661822985468E-2</v>
      </c>
      <c r="E89" s="99">
        <f t="shared" si="5"/>
        <v>6.07661822985468E-2</v>
      </c>
      <c r="F89" s="98">
        <f t="shared" si="6"/>
        <v>0.23222506393861897</v>
      </c>
      <c r="G89" s="99">
        <f t="shared" si="7"/>
        <v>0.23222506393861897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141</v>
      </c>
      <c r="W89" s="116">
        <v>157</v>
      </c>
      <c r="X89" s="116">
        <v>161</v>
      </c>
      <c r="Y89" s="116">
        <v>147</v>
      </c>
      <c r="Z89" s="116">
        <v>154</v>
      </c>
    </row>
    <row r="90" spans="1:30" ht="15" customHeight="1" x14ac:dyDescent="0.25">
      <c r="A90" s="51" t="s">
        <v>100</v>
      </c>
      <c r="B90" s="51"/>
      <c r="C90" s="101" t="str">
        <f t="shared" si="3"/>
        <v>$29,918</v>
      </c>
      <c r="D90" s="98">
        <f t="shared" si="4"/>
        <v>-7.2402050895367664E-2</v>
      </c>
      <c r="E90" s="99">
        <f t="shared" si="5"/>
        <v>-7.2402050895367664E-2</v>
      </c>
      <c r="F90" s="98">
        <f t="shared" si="6"/>
        <v>-3.5626977518734559E-3</v>
      </c>
      <c r="G90" s="99">
        <f t="shared" si="7"/>
        <v>-3.5626977518734559E-3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190</v>
      </c>
      <c r="W90" s="116">
        <v>214</v>
      </c>
      <c r="X90" s="116">
        <v>225</v>
      </c>
      <c r="Y90" s="116">
        <v>214</v>
      </c>
      <c r="Z90" s="116">
        <v>220</v>
      </c>
    </row>
    <row r="91" spans="1:30" ht="15" customHeight="1" x14ac:dyDescent="0.25">
      <c r="A91" s="51" t="s">
        <v>7</v>
      </c>
      <c r="B91" s="51"/>
      <c r="C91" s="101" t="str">
        <f t="shared" si="3"/>
        <v>$107.5 mil</v>
      </c>
      <c r="D91" s="98">
        <f t="shared" si="4"/>
        <v>3.7138746244259169E-2</v>
      </c>
      <c r="E91" s="99">
        <f t="shared" si="5"/>
        <v>3.7138746244259169E-2</v>
      </c>
      <c r="F91" s="98">
        <f t="shared" si="6"/>
        <v>0.21345594106615384</v>
      </c>
      <c r="G91" s="99">
        <f t="shared" si="7"/>
        <v>0.21345594106615384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1048</v>
      </c>
      <c r="W91" s="116">
        <v>1156</v>
      </c>
      <c r="X91" s="116">
        <v>1322</v>
      </c>
      <c r="Y91" s="116">
        <v>1216</v>
      </c>
      <c r="Z91" s="116">
        <v>1280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48</v>
      </c>
      <c r="W93" s="116">
        <v>54</v>
      </c>
      <c r="X93" s="116">
        <v>61</v>
      </c>
      <c r="Y93" s="116">
        <v>53</v>
      </c>
      <c r="Z93" s="116">
        <v>52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177</v>
      </c>
      <c r="W94" s="116">
        <v>209</v>
      </c>
      <c r="X94" s="116">
        <v>231</v>
      </c>
      <c r="Y94" s="116">
        <v>228</v>
      </c>
      <c r="Z94" s="116">
        <v>226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27</v>
      </c>
      <c r="W95" s="116">
        <v>29</v>
      </c>
      <c r="X95" s="116">
        <v>38</v>
      </c>
      <c r="Y95" s="116">
        <v>34</v>
      </c>
      <c r="Z95" s="116">
        <v>38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132</v>
      </c>
      <c r="W96" s="116">
        <v>155</v>
      </c>
      <c r="X96" s="116">
        <v>170</v>
      </c>
      <c r="Y96" s="116">
        <v>160</v>
      </c>
      <c r="Z96" s="116">
        <v>180</v>
      </c>
    </row>
    <row r="97" spans="1:32" ht="15" customHeight="1" x14ac:dyDescent="0.25">
      <c r="S97" s="119" t="s">
        <v>191</v>
      </c>
      <c r="T97" s="119"/>
      <c r="U97" s="116"/>
      <c r="V97" s="116">
        <v>119</v>
      </c>
      <c r="W97" s="116">
        <v>131</v>
      </c>
      <c r="X97" s="116">
        <v>146</v>
      </c>
      <c r="Y97" s="116">
        <v>142</v>
      </c>
      <c r="Z97" s="116">
        <v>137</v>
      </c>
    </row>
    <row r="98" spans="1:32" ht="15" customHeight="1" x14ac:dyDescent="0.25">
      <c r="S98" s="119" t="s">
        <v>192</v>
      </c>
      <c r="T98" s="119"/>
      <c r="U98" s="116"/>
      <c r="V98" s="116">
        <v>108</v>
      </c>
      <c r="W98" s="116">
        <v>110</v>
      </c>
      <c r="X98" s="116">
        <v>121</v>
      </c>
      <c r="Y98" s="116">
        <v>102</v>
      </c>
      <c r="Z98" s="116">
        <v>115</v>
      </c>
    </row>
    <row r="99" spans="1:32" ht="15" customHeight="1" x14ac:dyDescent="0.25">
      <c r="S99" s="119" t="s">
        <v>193</v>
      </c>
      <c r="T99" s="119"/>
      <c r="U99" s="116"/>
      <c r="V99" s="116">
        <v>9</v>
      </c>
      <c r="W99" s="116">
        <v>7</v>
      </c>
      <c r="X99" s="116">
        <v>8</v>
      </c>
      <c r="Y99" s="116">
        <v>6</v>
      </c>
      <c r="Z99" s="116">
        <v>15</v>
      </c>
    </row>
    <row r="100" spans="1:32" ht="15" customHeight="1" x14ac:dyDescent="0.25">
      <c r="S100" s="119" t="s">
        <v>59</v>
      </c>
      <c r="T100" s="119"/>
      <c r="U100" s="116"/>
      <c r="V100" s="116">
        <v>83</v>
      </c>
      <c r="W100" s="116">
        <v>86</v>
      </c>
      <c r="X100" s="116">
        <v>103</v>
      </c>
      <c r="Y100" s="116">
        <v>105</v>
      </c>
      <c r="Z100" s="116">
        <v>117</v>
      </c>
    </row>
    <row r="101" spans="1:32" x14ac:dyDescent="0.25">
      <c r="A101" s="20"/>
      <c r="S101" s="122" t="s">
        <v>54</v>
      </c>
      <c r="T101" s="122"/>
      <c r="U101" s="116"/>
      <c r="V101" s="116">
        <v>909</v>
      </c>
      <c r="W101" s="116">
        <v>1001</v>
      </c>
      <c r="X101" s="116">
        <v>1133</v>
      </c>
      <c r="Y101" s="116">
        <v>1061</v>
      </c>
      <c r="Z101" s="116">
        <v>1124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1746</v>
      </c>
      <c r="W104" s="116">
        <v>2064</v>
      </c>
      <c r="X104" s="116">
        <v>2259</v>
      </c>
      <c r="Y104" s="116">
        <v>2100</v>
      </c>
      <c r="Z104" s="116">
        <v>2224</v>
      </c>
      <c r="AB104" s="113" t="str">
        <f>TEXT(Z104,"###,###")</f>
        <v>2,224</v>
      </c>
      <c r="AD104" s="134">
        <f>Z104/($Z$4)*100</f>
        <v>61.794943039733262</v>
      </c>
      <c r="AF104" s="113"/>
    </row>
    <row r="105" spans="1:32" x14ac:dyDescent="0.25">
      <c r="S105" s="119" t="s">
        <v>18</v>
      </c>
      <c r="T105" s="119"/>
      <c r="U105" s="116"/>
      <c r="V105" s="116">
        <v>464</v>
      </c>
      <c r="W105" s="116">
        <v>529</v>
      </c>
      <c r="X105" s="116">
        <v>548</v>
      </c>
      <c r="Y105" s="116">
        <v>529</v>
      </c>
      <c r="Z105" s="116">
        <v>542</v>
      </c>
      <c r="AB105" s="113" t="str">
        <f>TEXT(Z105,"###,###")</f>
        <v>542</v>
      </c>
      <c r="AD105" s="134">
        <f>Z105/($Z$4)*100</f>
        <v>15.059738816337873</v>
      </c>
      <c r="AF105" s="113"/>
    </row>
    <row r="106" spans="1:32" x14ac:dyDescent="0.25">
      <c r="S106" s="122" t="s">
        <v>54</v>
      </c>
      <c r="T106" s="122"/>
      <c r="U106" s="124"/>
      <c r="V106" s="124">
        <v>2210</v>
      </c>
      <c r="W106" s="124">
        <v>2593</v>
      </c>
      <c r="X106" s="124">
        <v>2807</v>
      </c>
      <c r="Y106" s="124">
        <v>2629</v>
      </c>
      <c r="Z106" s="124">
        <v>2766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447</v>
      </c>
      <c r="W108" s="116">
        <v>545</v>
      </c>
      <c r="X108" s="116">
        <v>677</v>
      </c>
      <c r="Y108" s="116">
        <v>519</v>
      </c>
      <c r="Z108" s="116">
        <v>559</v>
      </c>
      <c r="AB108" s="113" t="str">
        <f>TEXT(Z108,"###,###")</f>
        <v>559</v>
      </c>
      <c r="AD108" s="134">
        <f>Z108/($Z$4)*100</f>
        <v>15.532092247846624</v>
      </c>
      <c r="AF108" s="113"/>
    </row>
    <row r="109" spans="1:32" x14ac:dyDescent="0.25">
      <c r="S109" s="119" t="s">
        <v>21</v>
      </c>
      <c r="T109" s="119"/>
      <c r="U109" s="116"/>
      <c r="V109" s="116">
        <v>498</v>
      </c>
      <c r="W109" s="116">
        <v>618</v>
      </c>
      <c r="X109" s="116">
        <v>684</v>
      </c>
      <c r="Y109" s="116">
        <v>639</v>
      </c>
      <c r="Z109" s="116">
        <v>676</v>
      </c>
      <c r="AB109" s="113" t="str">
        <f>TEXT(Z109,"###,###")</f>
        <v>676</v>
      </c>
      <c r="AD109" s="134">
        <f>Z109/($Z$4)*100</f>
        <v>18.782995276465687</v>
      </c>
      <c r="AF109" s="113"/>
    </row>
    <row r="110" spans="1:32" x14ac:dyDescent="0.25">
      <c r="S110" s="119" t="s">
        <v>22</v>
      </c>
      <c r="T110" s="119"/>
      <c r="U110" s="116"/>
      <c r="V110" s="116">
        <v>513</v>
      </c>
      <c r="W110" s="116">
        <v>590</v>
      </c>
      <c r="X110" s="116">
        <v>582</v>
      </c>
      <c r="Y110" s="116">
        <v>624</v>
      </c>
      <c r="Z110" s="116">
        <v>650</v>
      </c>
      <c r="AB110" s="113" t="str">
        <f>TEXT(Z110,"###,###")</f>
        <v>650</v>
      </c>
      <c r="AD110" s="134">
        <f>Z110/($Z$4)*100</f>
        <v>18.060572381217003</v>
      </c>
      <c r="AF110" s="113"/>
    </row>
    <row r="111" spans="1:32" x14ac:dyDescent="0.25">
      <c r="S111" s="119" t="s">
        <v>23</v>
      </c>
      <c r="T111" s="119"/>
      <c r="U111" s="116"/>
      <c r="V111" s="116">
        <v>749</v>
      </c>
      <c r="W111" s="116">
        <v>840</v>
      </c>
      <c r="X111" s="116">
        <v>854</v>
      </c>
      <c r="Y111" s="116">
        <v>845</v>
      </c>
      <c r="Z111" s="116">
        <v>875</v>
      </c>
      <c r="AB111" s="113" t="str">
        <f>TEXT(Z111,"###,###")</f>
        <v>875</v>
      </c>
      <c r="AD111" s="134">
        <f>Z111/($Z$4)*100</f>
        <v>24.312308974715201</v>
      </c>
      <c r="AF111" s="113"/>
    </row>
    <row r="112" spans="1:32" x14ac:dyDescent="0.25">
      <c r="S112" s="122" t="s">
        <v>54</v>
      </c>
      <c r="T112" s="122"/>
      <c r="U112" s="116"/>
      <c r="V112" s="116">
        <v>2839</v>
      </c>
      <c r="W112" s="116">
        <v>3203</v>
      </c>
      <c r="X112" s="116">
        <v>3718</v>
      </c>
      <c r="Y112" s="116">
        <v>3382</v>
      </c>
      <c r="Z112" s="116">
        <v>3597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46.99</v>
      </c>
      <c r="W118" s="135">
        <v>44.74</v>
      </c>
      <c r="X118" s="135">
        <v>45.81</v>
      </c>
      <c r="Y118" s="135">
        <v>44.87</v>
      </c>
      <c r="Z118" s="135">
        <v>45.93</v>
      </c>
      <c r="AB118" s="113" t="str">
        <f>TEXT(Z118,"##.0")</f>
        <v>45.9</v>
      </c>
    </row>
    <row r="120" spans="19:32" x14ac:dyDescent="0.25">
      <c r="S120" s="105" t="s">
        <v>102</v>
      </c>
      <c r="T120" s="116"/>
      <c r="U120" s="116"/>
      <c r="V120" s="116">
        <v>1402</v>
      </c>
      <c r="W120" s="116">
        <v>1504</v>
      </c>
      <c r="X120" s="116">
        <v>1614</v>
      </c>
      <c r="Y120" s="116">
        <v>1562</v>
      </c>
      <c r="Z120" s="116">
        <v>1618</v>
      </c>
      <c r="AB120" s="113" t="str">
        <f>TEXT(Z120,"###,###")</f>
        <v>1,618</v>
      </c>
    </row>
    <row r="121" spans="19:32" x14ac:dyDescent="0.25">
      <c r="S121" s="105" t="s">
        <v>103</v>
      </c>
      <c r="T121" s="116"/>
      <c r="U121" s="116"/>
      <c r="V121" s="116">
        <v>315</v>
      </c>
      <c r="W121" s="116">
        <v>370</v>
      </c>
      <c r="X121" s="116">
        <v>500</v>
      </c>
      <c r="Y121" s="116">
        <v>410</v>
      </c>
      <c r="Z121" s="116">
        <v>469</v>
      </c>
      <c r="AB121" s="113" t="str">
        <f>TEXT(Z121,"###,###")</f>
        <v>469</v>
      </c>
    </row>
    <row r="122" spans="19:32" x14ac:dyDescent="0.25">
      <c r="S122" s="105" t="s">
        <v>104</v>
      </c>
      <c r="T122" s="116"/>
      <c r="U122" s="116"/>
      <c r="V122" s="116">
        <v>238</v>
      </c>
      <c r="W122" s="116">
        <v>283</v>
      </c>
      <c r="X122" s="116">
        <v>349</v>
      </c>
      <c r="Y122" s="116">
        <v>302</v>
      </c>
      <c r="Z122" s="116">
        <v>319</v>
      </c>
      <c r="AB122" s="113" t="str">
        <f>TEXT(Z122,"###,###")</f>
        <v>319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1640</v>
      </c>
      <c r="W124" s="116">
        <v>1787</v>
      </c>
      <c r="X124" s="116">
        <v>1963</v>
      </c>
      <c r="Y124" s="116">
        <v>1864</v>
      </c>
      <c r="Z124" s="116">
        <v>1937</v>
      </c>
      <c r="AB124" s="113" t="str">
        <f>TEXT(Z124,"###,###")</f>
        <v>1,937</v>
      </c>
      <c r="AD124" s="131">
        <f>Z124/$Z$7*100</f>
        <v>80.40680780406808</v>
      </c>
    </row>
    <row r="125" spans="19:32" x14ac:dyDescent="0.25">
      <c r="S125" s="105" t="s">
        <v>106</v>
      </c>
      <c r="T125" s="116"/>
      <c r="U125" s="116"/>
      <c r="V125" s="116">
        <v>553</v>
      </c>
      <c r="W125" s="116">
        <v>653</v>
      </c>
      <c r="X125" s="116">
        <v>849</v>
      </c>
      <c r="Y125" s="116">
        <v>712</v>
      </c>
      <c r="Z125" s="116">
        <v>788</v>
      </c>
      <c r="AB125" s="113" t="str">
        <f>TEXT(Z125,"###,###")</f>
        <v>788</v>
      </c>
      <c r="AD125" s="131">
        <f>Z125/$Z$7*100</f>
        <v>32.710668327106681</v>
      </c>
    </row>
    <row r="127" spans="19:32" x14ac:dyDescent="0.25">
      <c r="S127" s="105" t="s">
        <v>107</v>
      </c>
      <c r="T127" s="116"/>
      <c r="U127" s="116"/>
      <c r="V127" s="116">
        <v>1044</v>
      </c>
      <c r="W127" s="116">
        <v>1156</v>
      </c>
      <c r="X127" s="116">
        <v>1321</v>
      </c>
      <c r="Y127" s="116">
        <v>1216</v>
      </c>
      <c r="Z127" s="116">
        <v>1279</v>
      </c>
      <c r="AB127" s="113" t="str">
        <f>TEXT(Z127,"###,###")</f>
        <v>1,279</v>
      </c>
      <c r="AD127" s="131">
        <f>Z127/$Z$7*100</f>
        <v>53.092569530925694</v>
      </c>
    </row>
    <row r="128" spans="19:32" x14ac:dyDescent="0.25">
      <c r="S128" s="105" t="s">
        <v>108</v>
      </c>
      <c r="T128" s="116"/>
      <c r="U128" s="116"/>
      <c r="V128" s="116">
        <v>914</v>
      </c>
      <c r="W128" s="116">
        <v>1001</v>
      </c>
      <c r="X128" s="116">
        <v>1136</v>
      </c>
      <c r="Y128" s="116">
        <v>1059</v>
      </c>
      <c r="Z128" s="116">
        <v>1127</v>
      </c>
      <c r="AB128" s="113" t="str">
        <f>TEXT(Z128,"###,###")</f>
        <v>1,127</v>
      </c>
      <c r="AD128" s="131">
        <f>Z128/$Z$7*100</f>
        <v>46.782897467828974</v>
      </c>
    </row>
    <row r="130" spans="19:20" x14ac:dyDescent="0.25">
      <c r="S130" s="105" t="s">
        <v>267</v>
      </c>
      <c r="T130" s="131">
        <v>67.164798671647986</v>
      </c>
    </row>
    <row r="131" spans="19:20" x14ac:dyDescent="0.25">
      <c r="S131" s="105" t="s">
        <v>268</v>
      </c>
      <c r="T131" s="131">
        <v>19.468659194686591</v>
      </c>
    </row>
    <row r="132" spans="19:20" x14ac:dyDescent="0.25">
      <c r="S132" s="105" t="s">
        <v>269</v>
      </c>
      <c r="T132" s="131">
        <v>13.24200913242009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36701CB-FD40-4C49-AF4E-C949C63C26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BC6B6-154C-4325-ABA2-0F2F9B3853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998B349-F589-40EA-AA36-47B3F3352E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0ADA25-1CB6-4396-8853-71F09A6E4E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E389-38F9-486C-ABF3-7081E63D6320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153</v>
      </c>
      <c r="T1" s="103"/>
      <c r="U1" s="103"/>
      <c r="V1" s="103"/>
      <c r="W1" s="103"/>
      <c r="X1" s="103"/>
      <c r="Y1" s="104" t="s">
        <v>235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153</v>
      </c>
      <c r="Y3" s="109" t="s">
        <v>235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10.41 Norwood Payneham St Peters,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28198</v>
      </c>
      <c r="W4" s="112">
        <v>28527</v>
      </c>
      <c r="X4" s="112">
        <v>29239</v>
      </c>
      <c r="Y4" s="112">
        <v>29695</v>
      </c>
      <c r="Z4" s="112">
        <v>30161</v>
      </c>
      <c r="AB4" s="113" t="str">
        <f>TEXT(Z4,"###,###")</f>
        <v>30,161</v>
      </c>
      <c r="AD4" s="114">
        <f>Z4/Y4-1</f>
        <v>1.5692877588819654E-2</v>
      </c>
      <c r="AF4" s="114">
        <f>Z4/V4-1</f>
        <v>6.9614866302574629E-2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13769</v>
      </c>
      <c r="W5" s="112">
        <v>14049</v>
      </c>
      <c r="X5" s="112">
        <v>14472</v>
      </c>
      <c r="Y5" s="112">
        <v>14561</v>
      </c>
      <c r="Z5" s="112">
        <v>14904</v>
      </c>
      <c r="AB5" s="113" t="str">
        <f>TEXT(Z5,"###,###")</f>
        <v>14,904</v>
      </c>
      <c r="AD5" s="114">
        <f t="shared" ref="AD5:AD9" si="0">Z5/Y5-1</f>
        <v>2.3556074445436392E-2</v>
      </c>
      <c r="AF5" s="114">
        <f t="shared" ref="AF5:AF9" si="1">Z5/V5-1</f>
        <v>8.2431549132108373E-2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14429</v>
      </c>
      <c r="W6" s="112">
        <v>14478</v>
      </c>
      <c r="X6" s="112">
        <v>14766</v>
      </c>
      <c r="Y6" s="112">
        <v>15130</v>
      </c>
      <c r="Z6" s="112">
        <v>15254</v>
      </c>
      <c r="AB6" s="113" t="str">
        <f>TEXT(Z6,"###,###")</f>
        <v>15,254</v>
      </c>
      <c r="AD6" s="114">
        <f t="shared" si="0"/>
        <v>8.1956378056839974E-3</v>
      </c>
      <c r="AF6" s="114">
        <f t="shared" si="1"/>
        <v>5.7176519509321455E-2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19926</v>
      </c>
      <c r="W7" s="112">
        <v>20051</v>
      </c>
      <c r="X7" s="112">
        <v>20435</v>
      </c>
      <c r="Y7" s="112">
        <v>20701</v>
      </c>
      <c r="Z7" s="112">
        <v>21113</v>
      </c>
      <c r="AB7" s="113" t="str">
        <f>TEXT(Z7,"###,###")</f>
        <v>21,113</v>
      </c>
      <c r="AD7" s="114">
        <f t="shared" si="0"/>
        <v>1.9902420172938529E-2</v>
      </c>
      <c r="AF7" s="114">
        <f t="shared" si="1"/>
        <v>5.9570410518920092E-2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30,161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21,113</v>
      </c>
      <c r="P8" s="69"/>
      <c r="S8" s="111" t="s">
        <v>86</v>
      </c>
      <c r="T8" s="112"/>
      <c r="U8" s="112"/>
      <c r="V8" s="112">
        <v>40805</v>
      </c>
      <c r="W8" s="112">
        <v>42364.35</v>
      </c>
      <c r="X8" s="112">
        <v>43821</v>
      </c>
      <c r="Y8" s="112">
        <v>45864.47</v>
      </c>
      <c r="Z8" s="112">
        <v>45073.26</v>
      </c>
      <c r="AB8" s="113" t="str">
        <f>TEXT(Z8,"$###,###")</f>
        <v>$45,073</v>
      </c>
      <c r="AD8" s="114">
        <f t="shared" si="0"/>
        <v>-1.7251044217888034E-2</v>
      </c>
      <c r="AF8" s="114">
        <f t="shared" si="1"/>
        <v>0.10460139688763648</v>
      </c>
    </row>
    <row r="9" spans="1:32" x14ac:dyDescent="0.25">
      <c r="A9" s="32" t="s">
        <v>15</v>
      </c>
      <c r="B9" s="73"/>
      <c r="C9" s="74"/>
      <c r="D9" s="75">
        <f>AD104</f>
        <v>73.19054408010345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50.234452706863074</v>
      </c>
      <c r="P9" s="76" t="s">
        <v>87</v>
      </c>
      <c r="S9" s="111" t="s">
        <v>7</v>
      </c>
      <c r="T9" s="112"/>
      <c r="U9" s="112"/>
      <c r="V9" s="112">
        <v>1283940755</v>
      </c>
      <c r="W9" s="112">
        <v>1320628995</v>
      </c>
      <c r="X9" s="112">
        <v>1382555355</v>
      </c>
      <c r="Y9" s="112">
        <v>1444513233</v>
      </c>
      <c r="Z9" s="112">
        <v>1491443061</v>
      </c>
      <c r="AB9" s="113" t="str">
        <f>TEXT(Z9/1000000,"$#,###.0")&amp;" mil"</f>
        <v>$1,491.4 mil</v>
      </c>
      <c r="AD9" s="114">
        <f t="shared" si="0"/>
        <v>3.2488333736157671E-2</v>
      </c>
      <c r="AF9" s="114">
        <f t="shared" si="1"/>
        <v>0.16161361432911292</v>
      </c>
    </row>
    <row r="10" spans="1:32" x14ac:dyDescent="0.25">
      <c r="A10" s="32" t="s">
        <v>18</v>
      </c>
      <c r="B10" s="73"/>
      <c r="C10" s="74"/>
      <c r="D10" s="75">
        <f>AD105</f>
        <v>19.707569377673153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49.765547293136933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82.475252214275557</v>
      </c>
      <c r="P11" s="76" t="s">
        <v>87</v>
      </c>
      <c r="S11" s="111" t="s">
        <v>30</v>
      </c>
      <c r="T11" s="116"/>
      <c r="U11" s="116"/>
      <c r="V11" s="116">
        <v>24917</v>
      </c>
      <c r="W11" s="116">
        <v>25143</v>
      </c>
      <c r="X11" s="116">
        <v>25780</v>
      </c>
      <c r="Y11" s="116">
        <v>26149</v>
      </c>
      <c r="Z11" s="116">
        <v>26458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8.3360962440202719</v>
      </c>
      <c r="P12" s="76" t="s">
        <v>87</v>
      </c>
      <c r="S12" s="111" t="s">
        <v>31</v>
      </c>
      <c r="T12" s="116"/>
      <c r="U12" s="116"/>
      <c r="V12" s="116">
        <v>3278</v>
      </c>
      <c r="W12" s="116">
        <v>3384</v>
      </c>
      <c r="X12" s="116">
        <v>3459</v>
      </c>
      <c r="Y12" s="116">
        <v>3545</v>
      </c>
      <c r="Z12" s="116">
        <v>3699</v>
      </c>
    </row>
    <row r="13" spans="1:32" ht="15" customHeight="1" x14ac:dyDescent="0.25">
      <c r="A13" s="32" t="s">
        <v>20</v>
      </c>
      <c r="B13" s="74"/>
      <c r="C13" s="74"/>
      <c r="D13" s="75">
        <f>AD108</f>
        <v>15.788601173701137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9.19338796002463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13.683233314545273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21.030469812008885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17.91362818448717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244</v>
      </c>
      <c r="Z15" s="116">
        <v>234</v>
      </c>
      <c r="AB15" s="121">
        <f t="shared" ref="AB15:AB34" si="2">IF(Z15="np",0,Z15/$Z$34)</f>
        <v>7.758363449487749E-3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41.83879844832731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82.086371815512834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212</v>
      </c>
      <c r="Z16" s="116">
        <v>235</v>
      </c>
      <c r="AB16" s="121">
        <f t="shared" si="2"/>
        <v>7.7915188488445345E-3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1197</v>
      </c>
      <c r="Z17" s="116">
        <v>1153</v>
      </c>
      <c r="AB17" s="121">
        <f t="shared" si="2"/>
        <v>3.8228175458373398E-2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169</v>
      </c>
      <c r="Z18" s="116">
        <v>156</v>
      </c>
      <c r="AB18" s="121">
        <f t="shared" si="2"/>
        <v>5.172242299658499E-3</v>
      </c>
    </row>
    <row r="19" spans="1:28" x14ac:dyDescent="0.25">
      <c r="A19" s="65" t="str">
        <f>$S$1&amp;" ("&amp;$V$2&amp;" to "&amp;$Z$2&amp;")"</f>
        <v>Norwood Payneham St Peters (2015-16 to 2019-20)</v>
      </c>
      <c r="B19" s="65"/>
      <c r="C19" s="65"/>
      <c r="D19" s="65"/>
      <c r="E19" s="65"/>
      <c r="F19" s="65"/>
      <c r="G19" s="65" t="str">
        <f>$S$1&amp;" ("&amp;$V$2&amp;" to "&amp;$Z$2&amp;")"</f>
        <v>Norwood Payneham St Peters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1267</v>
      </c>
      <c r="Z19" s="116">
        <v>1307</v>
      </c>
      <c r="AB19" s="121">
        <f t="shared" si="2"/>
        <v>4.3334106959318323E-2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897</v>
      </c>
      <c r="Z20" s="116">
        <v>895</v>
      </c>
      <c r="AB20" s="121">
        <f t="shared" si="2"/>
        <v>2.96740824243228E-2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2202</v>
      </c>
      <c r="Z21" s="116">
        <v>2471</v>
      </c>
      <c r="AB21" s="121">
        <f t="shared" si="2"/>
        <v>8.1926991810616356E-2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2453</v>
      </c>
      <c r="Z22" s="116">
        <v>2467</v>
      </c>
      <c r="AB22" s="121">
        <f t="shared" si="2"/>
        <v>8.1794370213189221E-2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706</v>
      </c>
      <c r="Z23" s="116">
        <v>780</v>
      </c>
      <c r="AB23" s="121">
        <f t="shared" si="2"/>
        <v>2.5861211498292496E-2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663</v>
      </c>
      <c r="Z24" s="116">
        <v>609</v>
      </c>
      <c r="AB24" s="121">
        <f t="shared" si="2"/>
        <v>2.0191638208282219E-2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1022</v>
      </c>
      <c r="Z25" s="116">
        <v>1087</v>
      </c>
      <c r="AB25" s="121">
        <f t="shared" si="2"/>
        <v>3.6039919100825567E-2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597</v>
      </c>
      <c r="Z26" s="116">
        <v>598</v>
      </c>
      <c r="AB26" s="121">
        <f t="shared" si="2"/>
        <v>1.9826928815357581E-2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3025</v>
      </c>
      <c r="Z27" s="116">
        <v>3209</v>
      </c>
      <c r="AB27" s="121">
        <f t="shared" si="2"/>
        <v>0.10639567653592387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2343</v>
      </c>
      <c r="Z28" s="116">
        <v>2641</v>
      </c>
      <c r="AB28" s="121">
        <f t="shared" si="2"/>
        <v>8.7563409701269856E-2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2052</v>
      </c>
      <c r="Z29" s="116">
        <v>1823</v>
      </c>
      <c r="AB29" s="121">
        <f t="shared" si="2"/>
        <v>6.0442293027419512E-2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3219</v>
      </c>
      <c r="Z30" s="116">
        <v>3319</v>
      </c>
      <c r="AB30" s="121">
        <f t="shared" si="2"/>
        <v>0.11004277046517025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4420</v>
      </c>
      <c r="Z31" s="116">
        <v>4538</v>
      </c>
      <c r="AB31" s="121">
        <f t="shared" si="2"/>
        <v>0.15045920228109147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814</v>
      </c>
      <c r="Z32" s="116">
        <v>756</v>
      </c>
      <c r="AB32" s="121">
        <f t="shared" si="2"/>
        <v>2.5065481913729652E-2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963</v>
      </c>
      <c r="Z33" s="116">
        <v>951</v>
      </c>
      <c r="AB33" s="121">
        <f t="shared" si="2"/>
        <v>3.1530784788302776E-2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29695</v>
      </c>
      <c r="Z34" s="124">
        <v>30161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17335</v>
      </c>
      <c r="AB37" s="136">
        <f>Z37/Z40*100</f>
        <v>82.086371815512834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3783</v>
      </c>
      <c r="AB38" s="136">
        <f>Z38/Z40*100</f>
        <v>17.91362818448717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21118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10</v>
      </c>
      <c r="W44" s="116">
        <v>13</v>
      </c>
      <c r="X44" s="116">
        <v>13</v>
      </c>
      <c r="Y44" s="116">
        <v>8</v>
      </c>
      <c r="Z44" s="116">
        <v>17</v>
      </c>
    </row>
    <row r="45" spans="19:32" x14ac:dyDescent="0.25">
      <c r="S45" s="119" t="s">
        <v>38</v>
      </c>
      <c r="T45" s="119"/>
      <c r="U45" s="116"/>
      <c r="V45" s="116">
        <v>151</v>
      </c>
      <c r="W45" s="116">
        <v>138</v>
      </c>
      <c r="X45" s="116">
        <v>140</v>
      </c>
      <c r="Y45" s="116">
        <v>186</v>
      </c>
      <c r="Z45" s="116">
        <v>194</v>
      </c>
    </row>
    <row r="46" spans="19:32" x14ac:dyDescent="0.25">
      <c r="S46" s="119" t="s">
        <v>39</v>
      </c>
      <c r="T46" s="119"/>
      <c r="U46" s="116"/>
      <c r="V46" s="116">
        <v>578</v>
      </c>
      <c r="W46" s="116">
        <v>582</v>
      </c>
      <c r="X46" s="116">
        <v>681</v>
      </c>
      <c r="Y46" s="116">
        <v>657</v>
      </c>
      <c r="Z46" s="116">
        <v>561</v>
      </c>
    </row>
    <row r="47" spans="19:32" x14ac:dyDescent="0.25">
      <c r="S47" s="119" t="s">
        <v>40</v>
      </c>
      <c r="T47" s="119"/>
      <c r="U47" s="116"/>
      <c r="V47" s="116">
        <v>1307</v>
      </c>
      <c r="W47" s="116">
        <v>1456</v>
      </c>
      <c r="X47" s="116">
        <v>1405</v>
      </c>
      <c r="Y47" s="116">
        <v>1429</v>
      </c>
      <c r="Z47" s="116">
        <v>1430</v>
      </c>
    </row>
    <row r="48" spans="19:32" x14ac:dyDescent="0.25">
      <c r="S48" s="119" t="s">
        <v>41</v>
      </c>
      <c r="T48" s="119"/>
      <c r="U48" s="116"/>
      <c r="V48" s="116">
        <v>1959</v>
      </c>
      <c r="W48" s="116">
        <v>1972</v>
      </c>
      <c r="X48" s="116">
        <v>2077</v>
      </c>
      <c r="Y48" s="116">
        <v>2107</v>
      </c>
      <c r="Z48" s="116">
        <v>2239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1816</v>
      </c>
      <c r="W49" s="116">
        <v>1789</v>
      </c>
      <c r="X49" s="116">
        <v>1840</v>
      </c>
      <c r="Y49" s="116">
        <v>1882</v>
      </c>
      <c r="Z49" s="116">
        <v>1967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Norwood Payneham St Peters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1494</v>
      </c>
      <c r="W50" s="116">
        <v>1478</v>
      </c>
      <c r="X50" s="116">
        <v>1594</v>
      </c>
      <c r="Y50" s="116">
        <v>1579</v>
      </c>
      <c r="Z50" s="116">
        <v>1643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1303</v>
      </c>
      <c r="W51" s="116">
        <v>1334</v>
      </c>
      <c r="X51" s="116">
        <v>1283</v>
      </c>
      <c r="Y51" s="116">
        <v>1322</v>
      </c>
      <c r="Z51" s="116">
        <v>1401</v>
      </c>
    </row>
    <row r="52" spans="1:26" ht="15" customHeight="1" x14ac:dyDescent="0.25">
      <c r="S52" s="119" t="s">
        <v>45</v>
      </c>
      <c r="T52" s="119"/>
      <c r="U52" s="116"/>
      <c r="V52" s="116">
        <v>1193</v>
      </c>
      <c r="W52" s="116">
        <v>1251</v>
      </c>
      <c r="X52" s="116">
        <v>1335</v>
      </c>
      <c r="Y52" s="116">
        <v>1299</v>
      </c>
      <c r="Z52" s="116">
        <v>1325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1167</v>
      </c>
      <c r="W53" s="116">
        <v>1196</v>
      </c>
      <c r="X53" s="116">
        <v>1118</v>
      </c>
      <c r="Y53" s="116">
        <v>1142</v>
      </c>
      <c r="Z53" s="116">
        <v>1129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1106</v>
      </c>
      <c r="W54" s="116">
        <v>1093</v>
      </c>
      <c r="X54" s="116">
        <v>1152</v>
      </c>
      <c r="Y54" s="116">
        <v>1099</v>
      </c>
      <c r="Z54" s="116">
        <v>1105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762</v>
      </c>
      <c r="W55" s="116">
        <v>826</v>
      </c>
      <c r="X55" s="116">
        <v>860</v>
      </c>
      <c r="Y55" s="116">
        <v>893</v>
      </c>
      <c r="Z55" s="116">
        <v>895</v>
      </c>
    </row>
    <row r="56" spans="1:26" ht="15" customHeight="1" x14ac:dyDescent="0.25">
      <c r="S56" s="119" t="s">
        <v>49</v>
      </c>
      <c r="T56" s="119"/>
      <c r="U56" s="116"/>
      <c r="V56" s="116">
        <v>523</v>
      </c>
      <c r="W56" s="116">
        <v>495</v>
      </c>
      <c r="X56" s="116">
        <v>499</v>
      </c>
      <c r="Y56" s="116">
        <v>514</v>
      </c>
      <c r="Z56" s="116">
        <v>523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234</v>
      </c>
      <c r="W57" s="116">
        <v>253</v>
      </c>
      <c r="X57" s="116">
        <v>289</v>
      </c>
      <c r="Y57" s="116">
        <v>275</v>
      </c>
      <c r="Z57" s="116">
        <v>285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92</v>
      </c>
      <c r="W58" s="116">
        <v>94</v>
      </c>
      <c r="X58" s="116">
        <v>105</v>
      </c>
      <c r="Y58" s="116">
        <v>109</v>
      </c>
      <c r="Z58" s="116">
        <v>117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40</v>
      </c>
      <c r="W59" s="116">
        <v>46</v>
      </c>
      <c r="X59" s="116">
        <v>43</v>
      </c>
      <c r="Y59" s="116">
        <v>36</v>
      </c>
      <c r="Z59" s="116">
        <v>42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29</v>
      </c>
      <c r="W60" s="116">
        <v>31</v>
      </c>
      <c r="X60" s="116">
        <v>26</v>
      </c>
      <c r="Y60" s="116">
        <v>32</v>
      </c>
      <c r="Z60" s="116">
        <v>29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13769</v>
      </c>
      <c r="W61" s="116">
        <v>14049</v>
      </c>
      <c r="X61" s="116">
        <v>14472</v>
      </c>
      <c r="Y61" s="116">
        <v>14563</v>
      </c>
      <c r="Z61" s="116">
        <v>14906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5</v>
      </c>
      <c r="X63" s="116">
        <v>11</v>
      </c>
      <c r="Y63" s="116">
        <v>13</v>
      </c>
      <c r="Z63" s="116">
        <v>15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190</v>
      </c>
      <c r="W64" s="116">
        <v>198</v>
      </c>
      <c r="X64" s="116">
        <v>185</v>
      </c>
      <c r="Y64" s="116">
        <v>224</v>
      </c>
      <c r="Z64" s="116">
        <v>226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Norwood Payneham St Peters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726</v>
      </c>
      <c r="W65" s="116">
        <v>686</v>
      </c>
      <c r="X65" s="116">
        <v>656</v>
      </c>
      <c r="Y65" s="116">
        <v>732</v>
      </c>
      <c r="Z65" s="116">
        <v>727</v>
      </c>
    </row>
    <row r="66" spans="1:26" x14ac:dyDescent="0.25">
      <c r="S66" s="119" t="s">
        <v>40</v>
      </c>
      <c r="T66" s="119"/>
      <c r="U66" s="116"/>
      <c r="V66" s="116">
        <v>1562</v>
      </c>
      <c r="W66" s="116">
        <v>1510</v>
      </c>
      <c r="X66" s="116">
        <v>1504</v>
      </c>
      <c r="Y66" s="116">
        <v>1581</v>
      </c>
      <c r="Z66" s="116">
        <v>1502</v>
      </c>
    </row>
    <row r="67" spans="1:26" x14ac:dyDescent="0.25">
      <c r="S67" s="119" t="s">
        <v>41</v>
      </c>
      <c r="T67" s="119"/>
      <c r="U67" s="116"/>
      <c r="V67" s="116">
        <v>2109</v>
      </c>
      <c r="W67" s="116">
        <v>2060</v>
      </c>
      <c r="X67" s="116">
        <v>2128</v>
      </c>
      <c r="Y67" s="116">
        <v>2099</v>
      </c>
      <c r="Z67" s="116">
        <v>2216</v>
      </c>
    </row>
    <row r="68" spans="1:26" x14ac:dyDescent="0.25">
      <c r="S68" s="119" t="s">
        <v>42</v>
      </c>
      <c r="T68" s="119"/>
      <c r="U68" s="116"/>
      <c r="V68" s="116">
        <v>1645</v>
      </c>
      <c r="W68" s="116">
        <v>1725</v>
      </c>
      <c r="X68" s="116">
        <v>1740</v>
      </c>
      <c r="Y68" s="116">
        <v>1760</v>
      </c>
      <c r="Z68" s="116">
        <v>1883</v>
      </c>
    </row>
    <row r="69" spans="1:26" x14ac:dyDescent="0.25">
      <c r="S69" s="119" t="s">
        <v>43</v>
      </c>
      <c r="T69" s="119"/>
      <c r="U69" s="116"/>
      <c r="V69" s="116">
        <v>1361</v>
      </c>
      <c r="W69" s="116">
        <v>1395</v>
      </c>
      <c r="X69" s="116">
        <v>1456</v>
      </c>
      <c r="Y69" s="116">
        <v>1558</v>
      </c>
      <c r="Z69" s="116">
        <v>1586</v>
      </c>
    </row>
    <row r="70" spans="1:26" x14ac:dyDescent="0.25">
      <c r="S70" s="119" t="s">
        <v>44</v>
      </c>
      <c r="T70" s="119"/>
      <c r="U70" s="116"/>
      <c r="V70" s="116">
        <v>1304</v>
      </c>
      <c r="W70" s="116">
        <v>1305</v>
      </c>
      <c r="X70" s="116">
        <v>1337</v>
      </c>
      <c r="Y70" s="116">
        <v>1300</v>
      </c>
      <c r="Z70" s="116">
        <v>1339</v>
      </c>
    </row>
    <row r="71" spans="1:26" x14ac:dyDescent="0.25">
      <c r="S71" s="119" t="s">
        <v>45</v>
      </c>
      <c r="T71" s="119"/>
      <c r="U71" s="116"/>
      <c r="V71" s="116">
        <v>1347</v>
      </c>
      <c r="W71" s="116">
        <v>1393</v>
      </c>
      <c r="X71" s="116">
        <v>1463</v>
      </c>
      <c r="Y71" s="116">
        <v>1456</v>
      </c>
      <c r="Z71" s="116">
        <v>1337</v>
      </c>
    </row>
    <row r="72" spans="1:26" x14ac:dyDescent="0.25">
      <c r="S72" s="119" t="s">
        <v>46</v>
      </c>
      <c r="T72" s="119"/>
      <c r="U72" s="116"/>
      <c r="V72" s="116">
        <v>1364</v>
      </c>
      <c r="W72" s="116">
        <v>1293</v>
      </c>
      <c r="X72" s="116">
        <v>1271</v>
      </c>
      <c r="Y72" s="116">
        <v>1341</v>
      </c>
      <c r="Z72" s="116">
        <v>1333</v>
      </c>
    </row>
    <row r="73" spans="1:26" x14ac:dyDescent="0.25">
      <c r="S73" s="119" t="s">
        <v>47</v>
      </c>
      <c r="T73" s="119"/>
      <c r="U73" s="116"/>
      <c r="V73" s="116">
        <v>1165</v>
      </c>
      <c r="W73" s="116">
        <v>1157</v>
      </c>
      <c r="X73" s="116">
        <v>1214</v>
      </c>
      <c r="Y73" s="116">
        <v>1284</v>
      </c>
      <c r="Z73" s="116">
        <v>1248</v>
      </c>
    </row>
    <row r="74" spans="1:26" x14ac:dyDescent="0.25">
      <c r="S74" s="119" t="s">
        <v>48</v>
      </c>
      <c r="T74" s="119"/>
      <c r="U74" s="116"/>
      <c r="V74" s="116">
        <v>879</v>
      </c>
      <c r="W74" s="116">
        <v>916</v>
      </c>
      <c r="X74" s="116">
        <v>950</v>
      </c>
      <c r="Y74" s="116">
        <v>881</v>
      </c>
      <c r="Z74" s="116">
        <v>905</v>
      </c>
    </row>
    <row r="75" spans="1:26" x14ac:dyDescent="0.25">
      <c r="S75" s="119" t="s">
        <v>49</v>
      </c>
      <c r="T75" s="119"/>
      <c r="U75" s="116"/>
      <c r="V75" s="116">
        <v>445</v>
      </c>
      <c r="W75" s="116">
        <v>478</v>
      </c>
      <c r="X75" s="116">
        <v>460</v>
      </c>
      <c r="Y75" s="116">
        <v>506</v>
      </c>
      <c r="Z75" s="116">
        <v>533</v>
      </c>
    </row>
    <row r="76" spans="1:26" x14ac:dyDescent="0.25">
      <c r="S76" s="119" t="s">
        <v>50</v>
      </c>
      <c r="T76" s="119"/>
      <c r="U76" s="116"/>
      <c r="V76" s="116">
        <v>162</v>
      </c>
      <c r="W76" s="116">
        <v>183</v>
      </c>
      <c r="X76" s="116">
        <v>216</v>
      </c>
      <c r="Y76" s="116">
        <v>230</v>
      </c>
      <c r="Z76" s="116">
        <v>208</v>
      </c>
    </row>
    <row r="77" spans="1:26" x14ac:dyDescent="0.25">
      <c r="S77" s="119" t="s">
        <v>51</v>
      </c>
      <c r="T77" s="119"/>
      <c r="U77" s="116"/>
      <c r="V77" s="116">
        <v>77</v>
      </c>
      <c r="W77" s="116">
        <v>78</v>
      </c>
      <c r="X77" s="116">
        <v>82</v>
      </c>
      <c r="Y77" s="116">
        <v>77</v>
      </c>
      <c r="Z77" s="116">
        <v>84</v>
      </c>
    </row>
    <row r="78" spans="1:26" x14ac:dyDescent="0.25">
      <c r="S78" s="119" t="s">
        <v>52</v>
      </c>
      <c r="T78" s="119"/>
      <c r="U78" s="116"/>
      <c r="V78" s="116">
        <v>39</v>
      </c>
      <c r="W78" s="116">
        <v>37</v>
      </c>
      <c r="X78" s="116">
        <v>45</v>
      </c>
      <c r="Y78" s="116">
        <v>43</v>
      </c>
      <c r="Z78" s="116">
        <v>44</v>
      </c>
    </row>
    <row r="79" spans="1:26" x14ac:dyDescent="0.25">
      <c r="S79" s="119" t="s">
        <v>53</v>
      </c>
      <c r="T79" s="119"/>
      <c r="U79" s="116"/>
      <c r="V79" s="116">
        <v>57</v>
      </c>
      <c r="W79" s="116">
        <v>57</v>
      </c>
      <c r="X79" s="116">
        <v>61</v>
      </c>
      <c r="Y79" s="116">
        <v>47</v>
      </c>
      <c r="Z79" s="116">
        <v>54</v>
      </c>
    </row>
    <row r="80" spans="1:26" x14ac:dyDescent="0.25">
      <c r="S80" s="122" t="s">
        <v>54</v>
      </c>
      <c r="T80" s="122"/>
      <c r="U80" s="116"/>
      <c r="V80" s="116">
        <v>14429</v>
      </c>
      <c r="W80" s="116">
        <v>14478</v>
      </c>
      <c r="X80" s="116">
        <v>14766</v>
      </c>
      <c r="Y80" s="116">
        <v>15130</v>
      </c>
      <c r="Z80" s="116">
        <v>15250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Norwood Payneham St Peters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1271</v>
      </c>
      <c r="W83" s="116">
        <v>1325</v>
      </c>
      <c r="X83" s="116">
        <v>1365</v>
      </c>
      <c r="Y83" s="116">
        <v>1346</v>
      </c>
      <c r="Z83" s="116">
        <v>1462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2592</v>
      </c>
      <c r="W84" s="116">
        <v>2618</v>
      </c>
      <c r="X84" s="116">
        <v>2748</v>
      </c>
      <c r="Y84" s="116">
        <v>2844</v>
      </c>
      <c r="Z84" s="116">
        <v>2931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1003</v>
      </c>
      <c r="W85" s="116">
        <v>993</v>
      </c>
      <c r="X85" s="116">
        <v>1019</v>
      </c>
      <c r="Y85" s="116">
        <v>1022</v>
      </c>
      <c r="Z85" s="116">
        <v>1024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30,161</v>
      </c>
      <c r="D86" s="98">
        <f t="shared" ref="D86:D91" si="4">AD4</f>
        <v>1.5692877588819654E-2</v>
      </c>
      <c r="E86" s="99">
        <f t="shared" ref="E86:E91" si="5">AD4</f>
        <v>1.5692877588819654E-2</v>
      </c>
      <c r="F86" s="98">
        <f t="shared" ref="F86:F91" si="6">AF4</f>
        <v>6.9614866302574629E-2</v>
      </c>
      <c r="G86" s="99">
        <f t="shared" ref="G86:G91" si="7">AF4</f>
        <v>6.9614866302574629E-2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635</v>
      </c>
      <c r="W86" s="116">
        <v>673</v>
      </c>
      <c r="X86" s="116">
        <v>667</v>
      </c>
      <c r="Y86" s="116">
        <v>669</v>
      </c>
      <c r="Z86" s="116">
        <v>709</v>
      </c>
    </row>
    <row r="87" spans="1:30" ht="15" customHeight="1" x14ac:dyDescent="0.25">
      <c r="A87" s="100" t="s">
        <v>4</v>
      </c>
      <c r="B87" s="51"/>
      <c r="C87" s="101" t="str">
        <f t="shared" si="3"/>
        <v>14,904</v>
      </c>
      <c r="D87" s="98">
        <f t="shared" si="4"/>
        <v>2.3556074445436392E-2</v>
      </c>
      <c r="E87" s="99">
        <f t="shared" si="5"/>
        <v>2.3556074445436392E-2</v>
      </c>
      <c r="F87" s="98">
        <f t="shared" si="6"/>
        <v>8.2431549132108373E-2</v>
      </c>
      <c r="G87" s="99">
        <f t="shared" si="7"/>
        <v>8.2431549132108373E-2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599</v>
      </c>
      <c r="W87" s="116">
        <v>584</v>
      </c>
      <c r="X87" s="116">
        <v>642</v>
      </c>
      <c r="Y87" s="116">
        <v>669</v>
      </c>
      <c r="Z87" s="116">
        <v>671</v>
      </c>
    </row>
    <row r="88" spans="1:30" ht="15" customHeight="1" x14ac:dyDescent="0.25">
      <c r="A88" s="100" t="s">
        <v>5</v>
      </c>
      <c r="B88" s="51"/>
      <c r="C88" s="101" t="str">
        <f t="shared" si="3"/>
        <v>15,254</v>
      </c>
      <c r="D88" s="98">
        <f t="shared" si="4"/>
        <v>8.1956378056839974E-3</v>
      </c>
      <c r="E88" s="99">
        <f t="shared" si="5"/>
        <v>8.1956378056839974E-3</v>
      </c>
      <c r="F88" s="98">
        <f t="shared" si="6"/>
        <v>5.7176519509321455E-2</v>
      </c>
      <c r="G88" s="99">
        <f t="shared" si="7"/>
        <v>5.7176519509321455E-2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599</v>
      </c>
      <c r="W88" s="116">
        <v>612</v>
      </c>
      <c r="X88" s="116">
        <v>627</v>
      </c>
      <c r="Y88" s="116">
        <v>614</v>
      </c>
      <c r="Z88" s="116">
        <v>639</v>
      </c>
    </row>
    <row r="89" spans="1:30" ht="15" customHeight="1" x14ac:dyDescent="0.25">
      <c r="A89" s="51" t="s">
        <v>6</v>
      </c>
      <c r="B89" s="51"/>
      <c r="C89" s="101" t="str">
        <f t="shared" si="3"/>
        <v>21,113</v>
      </c>
      <c r="D89" s="98">
        <f t="shared" si="4"/>
        <v>1.9902420172938529E-2</v>
      </c>
      <c r="E89" s="99">
        <f t="shared" si="5"/>
        <v>1.9902420172938529E-2</v>
      </c>
      <c r="F89" s="98">
        <f t="shared" si="6"/>
        <v>5.9570410518920092E-2</v>
      </c>
      <c r="G89" s="99">
        <f t="shared" si="7"/>
        <v>5.9570410518920092E-2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325</v>
      </c>
      <c r="W89" s="116">
        <v>332</v>
      </c>
      <c r="X89" s="116">
        <v>357</v>
      </c>
      <c r="Y89" s="116">
        <v>377</v>
      </c>
      <c r="Z89" s="116">
        <v>367</v>
      </c>
    </row>
    <row r="90" spans="1:30" ht="15" customHeight="1" x14ac:dyDescent="0.25">
      <c r="A90" s="51" t="s">
        <v>100</v>
      </c>
      <c r="B90" s="51"/>
      <c r="C90" s="101" t="str">
        <f t="shared" si="3"/>
        <v>$45,073</v>
      </c>
      <c r="D90" s="98">
        <f t="shared" si="4"/>
        <v>-1.7251044217888034E-2</v>
      </c>
      <c r="E90" s="99">
        <f t="shared" si="5"/>
        <v>-1.7251044217888034E-2</v>
      </c>
      <c r="F90" s="98">
        <f t="shared" si="6"/>
        <v>0.10460139688763648</v>
      </c>
      <c r="G90" s="99">
        <f t="shared" si="7"/>
        <v>0.10460139688763648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631</v>
      </c>
      <c r="W90" s="116">
        <v>659</v>
      </c>
      <c r="X90" s="116">
        <v>711</v>
      </c>
      <c r="Y90" s="116">
        <v>736</v>
      </c>
      <c r="Z90" s="116">
        <v>733</v>
      </c>
    </row>
    <row r="91" spans="1:30" ht="15" customHeight="1" x14ac:dyDescent="0.25">
      <c r="A91" s="51" t="s">
        <v>7</v>
      </c>
      <c r="B91" s="51"/>
      <c r="C91" s="101" t="str">
        <f t="shared" si="3"/>
        <v>$1,491.4 mil</v>
      </c>
      <c r="D91" s="98">
        <f t="shared" si="4"/>
        <v>3.2488333736157671E-2</v>
      </c>
      <c r="E91" s="99">
        <f t="shared" si="5"/>
        <v>3.2488333736157671E-2</v>
      </c>
      <c r="F91" s="98">
        <f t="shared" si="6"/>
        <v>0.16161361432911292</v>
      </c>
      <c r="G91" s="99">
        <f t="shared" si="7"/>
        <v>0.16161361432911292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9936</v>
      </c>
      <c r="W91" s="116">
        <v>9957</v>
      </c>
      <c r="X91" s="116">
        <v>10215</v>
      </c>
      <c r="Y91" s="116">
        <v>10329</v>
      </c>
      <c r="Z91" s="116">
        <v>10611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893</v>
      </c>
      <c r="W93" s="116">
        <v>928</v>
      </c>
      <c r="X93" s="116">
        <v>987</v>
      </c>
      <c r="Y93" s="116">
        <v>1013</v>
      </c>
      <c r="Z93" s="116">
        <v>1009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3009</v>
      </c>
      <c r="W94" s="116">
        <v>3067</v>
      </c>
      <c r="X94" s="116">
        <v>3150</v>
      </c>
      <c r="Y94" s="116">
        <v>3241</v>
      </c>
      <c r="Z94" s="116">
        <v>3296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237</v>
      </c>
      <c r="W95" s="116">
        <v>249</v>
      </c>
      <c r="X95" s="116">
        <v>264</v>
      </c>
      <c r="Y95" s="116">
        <v>257</v>
      </c>
      <c r="Z95" s="116">
        <v>276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1069</v>
      </c>
      <c r="W96" s="116">
        <v>1165</v>
      </c>
      <c r="X96" s="116">
        <v>1219</v>
      </c>
      <c r="Y96" s="116">
        <v>1237</v>
      </c>
      <c r="Z96" s="116">
        <v>1249</v>
      </c>
    </row>
    <row r="97" spans="1:32" ht="15" customHeight="1" x14ac:dyDescent="0.25">
      <c r="S97" s="119" t="s">
        <v>191</v>
      </c>
      <c r="T97" s="119"/>
      <c r="U97" s="116"/>
      <c r="V97" s="116">
        <v>1617</v>
      </c>
      <c r="W97" s="116">
        <v>1727</v>
      </c>
      <c r="X97" s="116">
        <v>1741</v>
      </c>
      <c r="Y97" s="116">
        <v>1714</v>
      </c>
      <c r="Z97" s="116">
        <v>1704</v>
      </c>
    </row>
    <row r="98" spans="1:32" ht="15" customHeight="1" x14ac:dyDescent="0.25">
      <c r="S98" s="119" t="s">
        <v>192</v>
      </c>
      <c r="T98" s="119"/>
      <c r="U98" s="116"/>
      <c r="V98" s="116">
        <v>830</v>
      </c>
      <c r="W98" s="116">
        <v>815</v>
      </c>
      <c r="X98" s="116">
        <v>840</v>
      </c>
      <c r="Y98" s="116">
        <v>851</v>
      </c>
      <c r="Z98" s="116">
        <v>857</v>
      </c>
    </row>
    <row r="99" spans="1:32" ht="15" customHeight="1" x14ac:dyDescent="0.25">
      <c r="S99" s="119" t="s">
        <v>193</v>
      </c>
      <c r="T99" s="119"/>
      <c r="U99" s="116"/>
      <c r="V99" s="116">
        <v>26</v>
      </c>
      <c r="W99" s="116">
        <v>23</v>
      </c>
      <c r="X99" s="116">
        <v>27</v>
      </c>
      <c r="Y99" s="116">
        <v>36</v>
      </c>
      <c r="Z99" s="116">
        <v>45</v>
      </c>
    </row>
    <row r="100" spans="1:32" ht="15" customHeight="1" x14ac:dyDescent="0.25">
      <c r="S100" s="119" t="s">
        <v>59</v>
      </c>
      <c r="T100" s="119"/>
      <c r="U100" s="116"/>
      <c r="V100" s="116">
        <v>312</v>
      </c>
      <c r="W100" s="116">
        <v>322</v>
      </c>
      <c r="X100" s="116">
        <v>333</v>
      </c>
      <c r="Y100" s="116">
        <v>334</v>
      </c>
      <c r="Z100" s="116">
        <v>346</v>
      </c>
    </row>
    <row r="101" spans="1:32" x14ac:dyDescent="0.25">
      <c r="A101" s="20"/>
      <c r="S101" s="122" t="s">
        <v>54</v>
      </c>
      <c r="T101" s="122"/>
      <c r="U101" s="116"/>
      <c r="V101" s="116">
        <v>9990</v>
      </c>
      <c r="W101" s="116">
        <v>10094</v>
      </c>
      <c r="X101" s="116">
        <v>10219</v>
      </c>
      <c r="Y101" s="116">
        <v>10376</v>
      </c>
      <c r="Z101" s="116">
        <v>10504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19394</v>
      </c>
      <c r="W104" s="116">
        <v>20103</v>
      </c>
      <c r="X104" s="116">
        <v>20686</v>
      </c>
      <c r="Y104" s="116">
        <v>21245</v>
      </c>
      <c r="Z104" s="116">
        <v>22075</v>
      </c>
      <c r="AB104" s="113" t="str">
        <f>TEXT(Z104,"###,###")</f>
        <v>22,075</v>
      </c>
      <c r="AD104" s="134">
        <f>Z104/($Z$4)*100</f>
        <v>73.19054408010345</v>
      </c>
      <c r="AF104" s="113"/>
    </row>
    <row r="105" spans="1:32" x14ac:dyDescent="0.25">
      <c r="S105" s="119" t="s">
        <v>18</v>
      </c>
      <c r="T105" s="119"/>
      <c r="U105" s="116"/>
      <c r="V105" s="116">
        <v>6187</v>
      </c>
      <c r="W105" s="116">
        <v>6193</v>
      </c>
      <c r="X105" s="116">
        <v>6210</v>
      </c>
      <c r="Y105" s="116">
        <v>6142</v>
      </c>
      <c r="Z105" s="116">
        <v>5944</v>
      </c>
      <c r="AB105" s="113" t="str">
        <f>TEXT(Z105,"###,###")</f>
        <v>5,944</v>
      </c>
      <c r="AD105" s="134">
        <f>Z105/($Z$4)*100</f>
        <v>19.707569377673153</v>
      </c>
      <c r="AF105" s="113"/>
    </row>
    <row r="106" spans="1:32" x14ac:dyDescent="0.25">
      <c r="S106" s="122" t="s">
        <v>54</v>
      </c>
      <c r="T106" s="122"/>
      <c r="U106" s="124"/>
      <c r="V106" s="124">
        <v>25581</v>
      </c>
      <c r="W106" s="124">
        <v>26296</v>
      </c>
      <c r="X106" s="124">
        <v>26896</v>
      </c>
      <c r="Y106" s="124">
        <v>27387</v>
      </c>
      <c r="Z106" s="124">
        <v>28019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3899</v>
      </c>
      <c r="W108" s="116">
        <v>4264</v>
      </c>
      <c r="X108" s="116">
        <v>4991</v>
      </c>
      <c r="Y108" s="116">
        <v>4547</v>
      </c>
      <c r="Z108" s="116">
        <v>4762</v>
      </c>
      <c r="AB108" s="113" t="str">
        <f>TEXT(Z108,"###,###")</f>
        <v>4,762</v>
      </c>
      <c r="AD108" s="134">
        <f>Z108/($Z$4)*100</f>
        <v>15.788601173701137</v>
      </c>
      <c r="AF108" s="113"/>
    </row>
    <row r="109" spans="1:32" x14ac:dyDescent="0.25">
      <c r="S109" s="119" t="s">
        <v>21</v>
      </c>
      <c r="T109" s="119"/>
      <c r="U109" s="116"/>
      <c r="V109" s="116">
        <v>3834</v>
      </c>
      <c r="W109" s="116">
        <v>4114</v>
      </c>
      <c r="X109" s="116">
        <v>3962</v>
      </c>
      <c r="Y109" s="116">
        <v>3945</v>
      </c>
      <c r="Z109" s="116">
        <v>4127</v>
      </c>
      <c r="AB109" s="113" t="str">
        <f>TEXT(Z109,"###,###")</f>
        <v>4,127</v>
      </c>
      <c r="AD109" s="134">
        <f>Z109/($Z$4)*100</f>
        <v>13.683233314545273</v>
      </c>
      <c r="AF109" s="113"/>
    </row>
    <row r="110" spans="1:32" x14ac:dyDescent="0.25">
      <c r="S110" s="119" t="s">
        <v>22</v>
      </c>
      <c r="T110" s="119"/>
      <c r="U110" s="116"/>
      <c r="V110" s="116">
        <v>6111</v>
      </c>
      <c r="W110" s="116">
        <v>6048</v>
      </c>
      <c r="X110" s="116">
        <v>6114</v>
      </c>
      <c r="Y110" s="116">
        <v>6565</v>
      </c>
      <c r="Z110" s="116">
        <v>6343</v>
      </c>
      <c r="AB110" s="113" t="str">
        <f>TEXT(Z110,"###,###")</f>
        <v>6,343</v>
      </c>
      <c r="AD110" s="134">
        <f>Z110/($Z$4)*100</f>
        <v>21.030469812008885</v>
      </c>
      <c r="AF110" s="113"/>
    </row>
    <row r="111" spans="1:32" x14ac:dyDescent="0.25">
      <c r="S111" s="119" t="s">
        <v>23</v>
      </c>
      <c r="T111" s="119"/>
      <c r="U111" s="116"/>
      <c r="V111" s="116">
        <v>11738</v>
      </c>
      <c r="W111" s="116">
        <v>11870</v>
      </c>
      <c r="X111" s="116">
        <v>11824</v>
      </c>
      <c r="Y111" s="116">
        <v>12325</v>
      </c>
      <c r="Z111" s="116">
        <v>12619</v>
      </c>
      <c r="AB111" s="113" t="str">
        <f>TEXT(Z111,"###,###")</f>
        <v>12,619</v>
      </c>
      <c r="AD111" s="134">
        <f>Z111/($Z$4)*100</f>
        <v>41.83879844832731</v>
      </c>
      <c r="AF111" s="113"/>
    </row>
    <row r="112" spans="1:32" x14ac:dyDescent="0.25">
      <c r="S112" s="122" t="s">
        <v>54</v>
      </c>
      <c r="T112" s="122"/>
      <c r="U112" s="116"/>
      <c r="V112" s="116">
        <v>28198</v>
      </c>
      <c r="W112" s="116">
        <v>28527</v>
      </c>
      <c r="X112" s="116">
        <v>29239</v>
      </c>
      <c r="Y112" s="116">
        <v>29696</v>
      </c>
      <c r="Z112" s="116">
        <v>30155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38.54</v>
      </c>
      <c r="W118" s="135">
        <v>41.72</v>
      </c>
      <c r="X118" s="135">
        <v>41.81</v>
      </c>
      <c r="Y118" s="135">
        <v>41.6</v>
      </c>
      <c r="Z118" s="135">
        <v>41.66</v>
      </c>
      <c r="AB118" s="113" t="str">
        <f>TEXT(Z118,"##.0")</f>
        <v>41.7</v>
      </c>
    </row>
    <row r="120" spans="19:32" x14ac:dyDescent="0.25">
      <c r="S120" s="105" t="s">
        <v>102</v>
      </c>
      <c r="T120" s="116"/>
      <c r="U120" s="116"/>
      <c r="V120" s="116">
        <v>16645</v>
      </c>
      <c r="W120" s="116">
        <v>16667</v>
      </c>
      <c r="X120" s="116">
        <v>16976</v>
      </c>
      <c r="Y120" s="116">
        <v>17157</v>
      </c>
      <c r="Z120" s="116">
        <v>17413</v>
      </c>
      <c r="AB120" s="113" t="str">
        <f>TEXT(Z120,"###,###")</f>
        <v>17,413</v>
      </c>
    </row>
    <row r="121" spans="19:32" x14ac:dyDescent="0.25">
      <c r="S121" s="105" t="s">
        <v>103</v>
      </c>
      <c r="T121" s="116"/>
      <c r="U121" s="116"/>
      <c r="V121" s="116">
        <v>1683</v>
      </c>
      <c r="W121" s="116">
        <v>1716</v>
      </c>
      <c r="X121" s="116">
        <v>1694</v>
      </c>
      <c r="Y121" s="116">
        <v>1695</v>
      </c>
      <c r="Z121" s="116">
        <v>1760</v>
      </c>
      <c r="AB121" s="113" t="str">
        <f>TEXT(Z121,"###,###")</f>
        <v>1,760</v>
      </c>
    </row>
    <row r="122" spans="19:32" x14ac:dyDescent="0.25">
      <c r="S122" s="105" t="s">
        <v>104</v>
      </c>
      <c r="T122" s="116"/>
      <c r="U122" s="116"/>
      <c r="V122" s="116">
        <v>1596</v>
      </c>
      <c r="W122" s="116">
        <v>1668</v>
      </c>
      <c r="X122" s="116">
        <v>1769</v>
      </c>
      <c r="Y122" s="116">
        <v>1851</v>
      </c>
      <c r="Z122" s="116">
        <v>1941</v>
      </c>
      <c r="AB122" s="113" t="str">
        <f>TEXT(Z122,"###,###")</f>
        <v>1,941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18241</v>
      </c>
      <c r="W124" s="116">
        <v>18335</v>
      </c>
      <c r="X124" s="116">
        <v>18745</v>
      </c>
      <c r="Y124" s="116">
        <v>19008</v>
      </c>
      <c r="Z124" s="116">
        <v>19354</v>
      </c>
      <c r="AB124" s="113" t="str">
        <f>TEXT(Z124,"###,###")</f>
        <v>19,354</v>
      </c>
      <c r="AD124" s="131">
        <f>Z124/$Z$7*100</f>
        <v>91.668640174300194</v>
      </c>
    </row>
    <row r="125" spans="19:32" x14ac:dyDescent="0.25">
      <c r="S125" s="105" t="s">
        <v>106</v>
      </c>
      <c r="T125" s="116"/>
      <c r="U125" s="116"/>
      <c r="V125" s="116">
        <v>3279</v>
      </c>
      <c r="W125" s="116">
        <v>3384</v>
      </c>
      <c r="X125" s="116">
        <v>3463</v>
      </c>
      <c r="Y125" s="116">
        <v>3546</v>
      </c>
      <c r="Z125" s="116">
        <v>3701</v>
      </c>
      <c r="AB125" s="113" t="str">
        <f>TEXT(Z125,"###,###")</f>
        <v>3,701</v>
      </c>
      <c r="AD125" s="131">
        <f>Z125/$Z$7*100</f>
        <v>17.529484204044902</v>
      </c>
    </row>
    <row r="127" spans="19:32" x14ac:dyDescent="0.25">
      <c r="S127" s="105" t="s">
        <v>107</v>
      </c>
      <c r="T127" s="116"/>
      <c r="U127" s="116"/>
      <c r="V127" s="116">
        <v>9936</v>
      </c>
      <c r="W127" s="116">
        <v>9957</v>
      </c>
      <c r="X127" s="116">
        <v>10215</v>
      </c>
      <c r="Y127" s="116">
        <v>10325</v>
      </c>
      <c r="Z127" s="116">
        <v>10606</v>
      </c>
      <c r="AB127" s="113" t="str">
        <f>TEXT(Z127,"###,###")</f>
        <v>10,606</v>
      </c>
      <c r="AD127" s="131">
        <f>Z127/$Z$7*100</f>
        <v>50.234452706863074</v>
      </c>
    </row>
    <row r="128" spans="19:32" x14ac:dyDescent="0.25">
      <c r="S128" s="105" t="s">
        <v>108</v>
      </c>
      <c r="T128" s="116"/>
      <c r="U128" s="116"/>
      <c r="V128" s="116">
        <v>9989</v>
      </c>
      <c r="W128" s="116">
        <v>10094</v>
      </c>
      <c r="X128" s="116">
        <v>10219</v>
      </c>
      <c r="Y128" s="116">
        <v>10379</v>
      </c>
      <c r="Z128" s="116">
        <v>10507</v>
      </c>
      <c r="AB128" s="113" t="str">
        <f>TEXT(Z128,"###,###")</f>
        <v>10,507</v>
      </c>
      <c r="AD128" s="131">
        <f>Z128/$Z$7*100</f>
        <v>49.765547293136933</v>
      </c>
    </row>
    <row r="130" spans="19:20" x14ac:dyDescent="0.25">
      <c r="S130" s="105" t="s">
        <v>267</v>
      </c>
      <c r="T130" s="131">
        <v>82.475252214275557</v>
      </c>
    </row>
    <row r="131" spans="19:20" x14ac:dyDescent="0.25">
      <c r="S131" s="105" t="s">
        <v>268</v>
      </c>
      <c r="T131" s="131">
        <v>8.3360962440202719</v>
      </c>
    </row>
    <row r="132" spans="19:20" x14ac:dyDescent="0.25">
      <c r="S132" s="105" t="s">
        <v>269</v>
      </c>
      <c r="T132" s="131">
        <v>9.19338796002463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EDBB97-4A97-4369-9F27-6800AE4DC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F920863-9EDC-4E91-8D8C-407E8B4541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0B74363-6E42-4AED-9DEE-C6AE4FEBA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074E29-6DAA-4EC4-AC4F-E6CA78284D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1D30-D1CF-4CD8-8D12-E48227845BC2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154</v>
      </c>
      <c r="T1" s="103"/>
      <c r="U1" s="103"/>
      <c r="V1" s="103"/>
      <c r="W1" s="103"/>
      <c r="X1" s="103"/>
      <c r="Y1" s="104" t="s">
        <v>236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154</v>
      </c>
      <c r="Y3" s="109" t="s">
        <v>236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10.42 Onkaparinga,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115753</v>
      </c>
      <c r="W4" s="112">
        <v>118734</v>
      </c>
      <c r="X4" s="112">
        <v>122798</v>
      </c>
      <c r="Y4" s="112">
        <v>123767</v>
      </c>
      <c r="Z4" s="112">
        <v>123221</v>
      </c>
      <c r="AB4" s="113" t="str">
        <f>TEXT(Z4,"###,###")</f>
        <v>123,221</v>
      </c>
      <c r="AD4" s="114">
        <f>Z4/Y4-1</f>
        <v>-4.411515185792636E-3</v>
      </c>
      <c r="AF4" s="114">
        <f>Z4/V4-1</f>
        <v>6.4516686392577238E-2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59080</v>
      </c>
      <c r="W5" s="112">
        <v>60583</v>
      </c>
      <c r="X5" s="112">
        <v>62410</v>
      </c>
      <c r="Y5" s="112">
        <v>62311</v>
      </c>
      <c r="Z5" s="112">
        <v>61930</v>
      </c>
      <c r="AB5" s="113" t="str">
        <f>TEXT(Z5,"###,###")</f>
        <v>61,930</v>
      </c>
      <c r="AD5" s="114">
        <f t="shared" ref="AD5:AD9" si="0">Z5/Y5-1</f>
        <v>-6.1144902184204764E-3</v>
      </c>
      <c r="AF5" s="114">
        <f t="shared" ref="AF5:AF9" si="1">Z5/V5-1</f>
        <v>4.8239675016926276E-2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56673</v>
      </c>
      <c r="W6" s="112">
        <v>58151</v>
      </c>
      <c r="X6" s="112">
        <v>60387</v>
      </c>
      <c r="Y6" s="112">
        <v>61462</v>
      </c>
      <c r="Z6" s="112">
        <v>61293</v>
      </c>
      <c r="AB6" s="113" t="str">
        <f>TEXT(Z6,"###,###")</f>
        <v>61,293</v>
      </c>
      <c r="AD6" s="114">
        <f t="shared" si="0"/>
        <v>-2.7496664605772825E-3</v>
      </c>
      <c r="AF6" s="114">
        <f t="shared" si="1"/>
        <v>8.1520300672277779E-2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87300</v>
      </c>
      <c r="W7" s="112">
        <v>88334</v>
      </c>
      <c r="X7" s="112">
        <v>90224</v>
      </c>
      <c r="Y7" s="112">
        <v>91126</v>
      </c>
      <c r="Z7" s="112">
        <v>91902</v>
      </c>
      <c r="AB7" s="113" t="str">
        <f>TEXT(Z7,"###,###")</f>
        <v>91,902</v>
      </c>
      <c r="AD7" s="114">
        <f t="shared" si="0"/>
        <v>8.5156815837412747E-3</v>
      </c>
      <c r="AF7" s="114">
        <f t="shared" si="1"/>
        <v>5.2714776632302396E-2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123,221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91,902</v>
      </c>
      <c r="P8" s="69"/>
      <c r="S8" s="111" t="s">
        <v>86</v>
      </c>
      <c r="T8" s="112"/>
      <c r="U8" s="112"/>
      <c r="V8" s="112">
        <v>42425.42</v>
      </c>
      <c r="W8" s="112">
        <v>42961.47</v>
      </c>
      <c r="X8" s="112">
        <v>44401.42</v>
      </c>
      <c r="Y8" s="112">
        <v>45657.5</v>
      </c>
      <c r="Z8" s="112">
        <v>46011.03</v>
      </c>
      <c r="AB8" s="113" t="str">
        <f>TEXT(Z8,"$###,###")</f>
        <v>$46,011</v>
      </c>
      <c r="AD8" s="114">
        <f t="shared" si="0"/>
        <v>7.7430871160268921E-3</v>
      </c>
      <c r="AF8" s="114">
        <f t="shared" si="1"/>
        <v>8.451560408830372E-2</v>
      </c>
    </row>
    <row r="9" spans="1:32" x14ac:dyDescent="0.25">
      <c r="A9" s="32" t="s">
        <v>15</v>
      </c>
      <c r="B9" s="73"/>
      <c r="C9" s="74"/>
      <c r="D9" s="75">
        <f>AD104</f>
        <v>76.057652510529863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50.599551696372224</v>
      </c>
      <c r="P9" s="76" t="s">
        <v>87</v>
      </c>
      <c r="S9" s="111" t="s">
        <v>7</v>
      </c>
      <c r="T9" s="112"/>
      <c r="U9" s="112"/>
      <c r="V9" s="112">
        <v>4315391093</v>
      </c>
      <c r="W9" s="112">
        <v>4457546075</v>
      </c>
      <c r="X9" s="112">
        <v>4706915910</v>
      </c>
      <c r="Y9" s="112">
        <v>4881995221</v>
      </c>
      <c r="Z9" s="112">
        <v>5058393341</v>
      </c>
      <c r="AB9" s="113" t="str">
        <f>TEXT(Z9/1000000,"$#,###.0")&amp;" mil"</f>
        <v>$5,058.4 mil</v>
      </c>
      <c r="AD9" s="114">
        <f t="shared" si="0"/>
        <v>3.6132382768672144E-2</v>
      </c>
      <c r="AF9" s="114">
        <f t="shared" si="1"/>
        <v>0.17217495054045617</v>
      </c>
    </row>
    <row r="10" spans="1:32" x14ac:dyDescent="0.25">
      <c r="A10" s="32" t="s">
        <v>18</v>
      </c>
      <c r="B10" s="73"/>
      <c r="C10" s="74"/>
      <c r="D10" s="75">
        <f>AD105</f>
        <v>17.165905162269418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49.405888881634787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86.173315052991228</v>
      </c>
      <c r="P11" s="76" t="s">
        <v>87</v>
      </c>
      <c r="S11" s="111" t="s">
        <v>30</v>
      </c>
      <c r="T11" s="116"/>
      <c r="U11" s="116"/>
      <c r="V11" s="116">
        <v>104006</v>
      </c>
      <c r="W11" s="116">
        <v>106713</v>
      </c>
      <c r="X11" s="116">
        <v>110546</v>
      </c>
      <c r="Y11" s="116">
        <v>111434</v>
      </c>
      <c r="Z11" s="116">
        <v>110519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7.5352005397053388</v>
      </c>
      <c r="P12" s="76" t="s">
        <v>87</v>
      </c>
      <c r="S12" s="111" t="s">
        <v>31</v>
      </c>
      <c r="T12" s="116"/>
      <c r="U12" s="116"/>
      <c r="V12" s="116">
        <v>11747</v>
      </c>
      <c r="W12" s="116">
        <v>12021</v>
      </c>
      <c r="X12" s="116">
        <v>12252</v>
      </c>
      <c r="Y12" s="116">
        <v>12334</v>
      </c>
      <c r="Z12" s="116">
        <v>12707</v>
      </c>
    </row>
    <row r="13" spans="1:32" ht="15" customHeight="1" x14ac:dyDescent="0.25">
      <c r="A13" s="32" t="s">
        <v>20</v>
      </c>
      <c r="B13" s="74"/>
      <c r="C13" s="74"/>
      <c r="D13" s="75">
        <f>AD108</f>
        <v>13.306985010671882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6.2893081761006293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13.718440850179759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20.731855771337678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14.817676311522682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1603</v>
      </c>
      <c r="Z15" s="116">
        <v>1614</v>
      </c>
      <c r="AB15" s="121">
        <f t="shared" ref="AB15:AB34" si="2">IF(Z15="np",0,Z15/$Z$34)</f>
        <v>1.3098522967050804E-2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45.130294349177497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85.182323688477311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908</v>
      </c>
      <c r="Z16" s="116">
        <v>991</v>
      </c>
      <c r="AB16" s="121">
        <f t="shared" si="2"/>
        <v>8.0425255640318126E-3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8479</v>
      </c>
      <c r="Z17" s="116">
        <v>8303</v>
      </c>
      <c r="AB17" s="121">
        <f t="shared" si="2"/>
        <v>6.7383541632851804E-2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1040</v>
      </c>
      <c r="Z18" s="116">
        <v>772</v>
      </c>
      <c r="AB18" s="121">
        <f t="shared" si="2"/>
        <v>6.2652166856029864E-3</v>
      </c>
    </row>
    <row r="19" spans="1:28" x14ac:dyDescent="0.25">
      <c r="A19" s="65" t="str">
        <f>$S$1&amp;" ("&amp;$V$2&amp;" to "&amp;$Z$2&amp;")"</f>
        <v>Onkaparinga (2015-16 to 2019-20)</v>
      </c>
      <c r="B19" s="65"/>
      <c r="C19" s="65"/>
      <c r="D19" s="65"/>
      <c r="E19" s="65"/>
      <c r="F19" s="65"/>
      <c r="G19" s="65" t="str">
        <f>$S$1&amp;" ("&amp;$V$2&amp;" to "&amp;$Z$2&amp;")"</f>
        <v>Onkaparinga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11062</v>
      </c>
      <c r="Z19" s="116">
        <v>10688</v>
      </c>
      <c r="AB19" s="121">
        <f t="shared" si="2"/>
        <v>8.6739165719850672E-2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3744</v>
      </c>
      <c r="Z20" s="116">
        <v>3763</v>
      </c>
      <c r="AB20" s="121">
        <f t="shared" si="2"/>
        <v>3.0538873559487097E-2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12440</v>
      </c>
      <c r="Z21" s="116">
        <v>13258</v>
      </c>
      <c r="AB21" s="121">
        <f t="shared" si="2"/>
        <v>0.10759616945301087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7965</v>
      </c>
      <c r="Z22" s="116">
        <v>7771</v>
      </c>
      <c r="AB22" s="121">
        <f t="shared" si="2"/>
        <v>6.3066060704431104E-2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3836</v>
      </c>
      <c r="Z23" s="116">
        <v>3896</v>
      </c>
      <c r="AB23" s="121">
        <f t="shared" si="2"/>
        <v>3.1618243791592275E-2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1248</v>
      </c>
      <c r="Z24" s="116">
        <v>1203</v>
      </c>
      <c r="AB24" s="121">
        <f t="shared" si="2"/>
        <v>9.7630254828761573E-3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4149</v>
      </c>
      <c r="Z25" s="116">
        <v>4405</v>
      </c>
      <c r="AB25" s="121">
        <f t="shared" si="2"/>
        <v>3.5749066709949685E-2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1799</v>
      </c>
      <c r="Z26" s="116">
        <v>1738</v>
      </c>
      <c r="AB26" s="121">
        <f t="shared" si="2"/>
        <v>1.4104853108261645E-2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6640</v>
      </c>
      <c r="Z27" s="116">
        <v>6890</v>
      </c>
      <c r="AB27" s="121">
        <f t="shared" si="2"/>
        <v>5.5916247362441163E-2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10792</v>
      </c>
      <c r="Z28" s="116">
        <v>10846</v>
      </c>
      <c r="AB28" s="121">
        <f t="shared" si="2"/>
        <v>8.8021425093329012E-2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8102</v>
      </c>
      <c r="Z29" s="116">
        <v>7126</v>
      </c>
      <c r="AB29" s="121">
        <f t="shared" si="2"/>
        <v>5.7831520857003736E-2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9704</v>
      </c>
      <c r="Z30" s="116">
        <v>9908</v>
      </c>
      <c r="AB30" s="121">
        <f t="shared" si="2"/>
        <v>8.0409024509008276E-2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18512</v>
      </c>
      <c r="Z31" s="116">
        <v>18806</v>
      </c>
      <c r="AB31" s="121">
        <f t="shared" si="2"/>
        <v>0.15262132770654113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2111</v>
      </c>
      <c r="Z32" s="116">
        <v>2031</v>
      </c>
      <c r="AB32" s="121">
        <f t="shared" si="2"/>
        <v>1.6482713845155008E-2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4968</v>
      </c>
      <c r="Z33" s="116">
        <v>5185</v>
      </c>
      <c r="AB33" s="121">
        <f t="shared" si="2"/>
        <v>4.2079207920792082E-2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123769</v>
      </c>
      <c r="Z34" s="124">
        <v>123220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78280</v>
      </c>
      <c r="AB37" s="136">
        <f>Z37/Z40*100</f>
        <v>85.182323688477311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13617</v>
      </c>
      <c r="AB38" s="136">
        <f>Z38/Z40*100</f>
        <v>14.817676311522682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91897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30</v>
      </c>
      <c r="W44" s="116">
        <v>29</v>
      </c>
      <c r="X44" s="116">
        <v>45</v>
      </c>
      <c r="Y44" s="116">
        <v>37</v>
      </c>
      <c r="Z44" s="116">
        <v>52</v>
      </c>
    </row>
    <row r="45" spans="19:32" x14ac:dyDescent="0.25">
      <c r="S45" s="119" t="s">
        <v>38</v>
      </c>
      <c r="T45" s="119"/>
      <c r="U45" s="116"/>
      <c r="V45" s="116">
        <v>984</v>
      </c>
      <c r="W45" s="116">
        <v>983</v>
      </c>
      <c r="X45" s="116">
        <v>1052</v>
      </c>
      <c r="Y45" s="116">
        <v>1125</v>
      </c>
      <c r="Z45" s="116">
        <v>1137</v>
      </c>
    </row>
    <row r="46" spans="19:32" x14ac:dyDescent="0.25">
      <c r="S46" s="119" t="s">
        <v>39</v>
      </c>
      <c r="T46" s="119"/>
      <c r="U46" s="116"/>
      <c r="V46" s="116">
        <v>3270</v>
      </c>
      <c r="W46" s="116">
        <v>3358</v>
      </c>
      <c r="X46" s="116">
        <v>3465</v>
      </c>
      <c r="Y46" s="116">
        <v>3515</v>
      </c>
      <c r="Z46" s="116">
        <v>3306</v>
      </c>
    </row>
    <row r="47" spans="19:32" x14ac:dyDescent="0.25">
      <c r="S47" s="119" t="s">
        <v>40</v>
      </c>
      <c r="T47" s="119"/>
      <c r="U47" s="116"/>
      <c r="V47" s="116">
        <v>5362</v>
      </c>
      <c r="W47" s="116">
        <v>5472</v>
      </c>
      <c r="X47" s="116">
        <v>5662</v>
      </c>
      <c r="Y47" s="116">
        <v>5577</v>
      </c>
      <c r="Z47" s="116">
        <v>5309</v>
      </c>
    </row>
    <row r="48" spans="19:32" x14ac:dyDescent="0.25">
      <c r="S48" s="119" t="s">
        <v>41</v>
      </c>
      <c r="T48" s="119"/>
      <c r="U48" s="116"/>
      <c r="V48" s="116">
        <v>6672</v>
      </c>
      <c r="W48" s="116">
        <v>6979</v>
      </c>
      <c r="X48" s="116">
        <v>7074</v>
      </c>
      <c r="Y48" s="116">
        <v>7019</v>
      </c>
      <c r="Z48" s="116">
        <v>7013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6879</v>
      </c>
      <c r="W49" s="116">
        <v>7154</v>
      </c>
      <c r="X49" s="116">
        <v>7178</v>
      </c>
      <c r="Y49" s="116">
        <v>7142</v>
      </c>
      <c r="Z49" s="116">
        <v>7060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Onkaparinga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6067</v>
      </c>
      <c r="W50" s="116">
        <v>6212</v>
      </c>
      <c r="X50" s="116">
        <v>6620</v>
      </c>
      <c r="Y50" s="116">
        <v>6777</v>
      </c>
      <c r="Z50" s="116">
        <v>7034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6301</v>
      </c>
      <c r="W51" s="116">
        <v>6223</v>
      </c>
      <c r="X51" s="116">
        <v>6232</v>
      </c>
      <c r="Y51" s="116">
        <v>6177</v>
      </c>
      <c r="Z51" s="116">
        <v>5931</v>
      </c>
    </row>
    <row r="52" spans="1:26" ht="15" customHeight="1" x14ac:dyDescent="0.25">
      <c r="S52" s="119" t="s">
        <v>45</v>
      </c>
      <c r="T52" s="119"/>
      <c r="U52" s="116"/>
      <c r="V52" s="116">
        <v>6111</v>
      </c>
      <c r="W52" s="116">
        <v>6328</v>
      </c>
      <c r="X52" s="116">
        <v>6529</v>
      </c>
      <c r="Y52" s="116">
        <v>6431</v>
      </c>
      <c r="Z52" s="116">
        <v>6572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5716</v>
      </c>
      <c r="W53" s="116">
        <v>5730</v>
      </c>
      <c r="X53" s="116">
        <v>5882</v>
      </c>
      <c r="Y53" s="116">
        <v>5860</v>
      </c>
      <c r="Z53" s="116">
        <v>5757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5015</v>
      </c>
      <c r="W54" s="116">
        <v>5195</v>
      </c>
      <c r="X54" s="116">
        <v>5400</v>
      </c>
      <c r="Y54" s="116">
        <v>5376</v>
      </c>
      <c r="Z54" s="116">
        <v>5401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3884</v>
      </c>
      <c r="W55" s="116">
        <v>3951</v>
      </c>
      <c r="X55" s="116">
        <v>4071</v>
      </c>
      <c r="Y55" s="116">
        <v>4085</v>
      </c>
      <c r="Z55" s="116">
        <v>4151</v>
      </c>
    </row>
    <row r="56" spans="1:26" ht="15" customHeight="1" x14ac:dyDescent="0.25">
      <c r="S56" s="119" t="s">
        <v>49</v>
      </c>
      <c r="T56" s="119"/>
      <c r="U56" s="116"/>
      <c r="V56" s="116">
        <v>1907</v>
      </c>
      <c r="W56" s="116">
        <v>1954</v>
      </c>
      <c r="X56" s="116">
        <v>2037</v>
      </c>
      <c r="Y56" s="116">
        <v>2056</v>
      </c>
      <c r="Z56" s="116">
        <v>2031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535</v>
      </c>
      <c r="W57" s="116">
        <v>669</v>
      </c>
      <c r="X57" s="116">
        <v>752</v>
      </c>
      <c r="Y57" s="116">
        <v>756</v>
      </c>
      <c r="Z57" s="116">
        <v>748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179</v>
      </c>
      <c r="W58" s="116">
        <v>190</v>
      </c>
      <c r="X58" s="116">
        <v>227</v>
      </c>
      <c r="Y58" s="116">
        <v>219</v>
      </c>
      <c r="Z58" s="116">
        <v>271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101</v>
      </c>
      <c r="W59" s="116">
        <v>95</v>
      </c>
      <c r="X59" s="116">
        <v>101</v>
      </c>
      <c r="Y59" s="116">
        <v>90</v>
      </c>
      <c r="Z59" s="116">
        <v>90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70</v>
      </c>
      <c r="W60" s="116">
        <v>60</v>
      </c>
      <c r="X60" s="116">
        <v>62</v>
      </c>
      <c r="Y60" s="116">
        <v>60</v>
      </c>
      <c r="Z60" s="116">
        <v>61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59080</v>
      </c>
      <c r="W61" s="116">
        <v>60583</v>
      </c>
      <c r="X61" s="116">
        <v>62410</v>
      </c>
      <c r="Y61" s="116">
        <v>62306</v>
      </c>
      <c r="Z61" s="116">
        <v>61928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45</v>
      </c>
      <c r="W63" s="116">
        <v>41</v>
      </c>
      <c r="X63" s="116">
        <v>54</v>
      </c>
      <c r="Y63" s="116">
        <v>53</v>
      </c>
      <c r="Z63" s="116">
        <v>48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1266</v>
      </c>
      <c r="W64" s="116">
        <v>1263</v>
      </c>
      <c r="X64" s="116">
        <v>1297</v>
      </c>
      <c r="Y64" s="116">
        <v>1391</v>
      </c>
      <c r="Z64" s="116">
        <v>1477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Onkaparinga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3709</v>
      </c>
      <c r="W65" s="116">
        <v>3792</v>
      </c>
      <c r="X65" s="116">
        <v>4006</v>
      </c>
      <c r="Y65" s="116">
        <v>3967</v>
      </c>
      <c r="Z65" s="116">
        <v>3806</v>
      </c>
    </row>
    <row r="66" spans="1:26" x14ac:dyDescent="0.25">
      <c r="S66" s="119" t="s">
        <v>40</v>
      </c>
      <c r="T66" s="119"/>
      <c r="U66" s="116"/>
      <c r="V66" s="116">
        <v>5442</v>
      </c>
      <c r="W66" s="116">
        <v>5663</v>
      </c>
      <c r="X66" s="116">
        <v>5808</v>
      </c>
      <c r="Y66" s="116">
        <v>5998</v>
      </c>
      <c r="Z66" s="116">
        <v>5855</v>
      </c>
    </row>
    <row r="67" spans="1:26" x14ac:dyDescent="0.25">
      <c r="S67" s="119" t="s">
        <v>41</v>
      </c>
      <c r="T67" s="119"/>
      <c r="U67" s="116"/>
      <c r="V67" s="116">
        <v>5968</v>
      </c>
      <c r="W67" s="116">
        <v>6208</v>
      </c>
      <c r="X67" s="116">
        <v>6580</v>
      </c>
      <c r="Y67" s="116">
        <v>6725</v>
      </c>
      <c r="Z67" s="116">
        <v>6695</v>
      </c>
    </row>
    <row r="68" spans="1:26" x14ac:dyDescent="0.25">
      <c r="S68" s="119" t="s">
        <v>42</v>
      </c>
      <c r="T68" s="119"/>
      <c r="U68" s="116"/>
      <c r="V68" s="116">
        <v>6015</v>
      </c>
      <c r="W68" s="116">
        <v>6142</v>
      </c>
      <c r="X68" s="116">
        <v>6303</v>
      </c>
      <c r="Y68" s="116">
        <v>6348</v>
      </c>
      <c r="Z68" s="116">
        <v>6348</v>
      </c>
    </row>
    <row r="69" spans="1:26" x14ac:dyDescent="0.25">
      <c r="S69" s="119" t="s">
        <v>43</v>
      </c>
      <c r="T69" s="119"/>
      <c r="U69" s="116"/>
      <c r="V69" s="116">
        <v>5534</v>
      </c>
      <c r="W69" s="116">
        <v>5694</v>
      </c>
      <c r="X69" s="116">
        <v>5926</v>
      </c>
      <c r="Y69" s="116">
        <v>6217</v>
      </c>
      <c r="Z69" s="116">
        <v>6355</v>
      </c>
    </row>
    <row r="70" spans="1:26" x14ac:dyDescent="0.25">
      <c r="S70" s="119" t="s">
        <v>44</v>
      </c>
      <c r="T70" s="119"/>
      <c r="U70" s="116"/>
      <c r="V70" s="116">
        <v>5725</v>
      </c>
      <c r="W70" s="116">
        <v>5735</v>
      </c>
      <c r="X70" s="116">
        <v>6008</v>
      </c>
      <c r="Y70" s="116">
        <v>6053</v>
      </c>
      <c r="Z70" s="116">
        <v>5990</v>
      </c>
    </row>
    <row r="71" spans="1:26" x14ac:dyDescent="0.25">
      <c r="S71" s="119" t="s">
        <v>45</v>
      </c>
      <c r="T71" s="119"/>
      <c r="U71" s="116"/>
      <c r="V71" s="116">
        <v>6168</v>
      </c>
      <c r="W71" s="116">
        <v>6339</v>
      </c>
      <c r="X71" s="116">
        <v>6426</v>
      </c>
      <c r="Y71" s="116">
        <v>6359</v>
      </c>
      <c r="Z71" s="116">
        <v>6270</v>
      </c>
    </row>
    <row r="72" spans="1:26" x14ac:dyDescent="0.25">
      <c r="S72" s="119" t="s">
        <v>46</v>
      </c>
      <c r="T72" s="119"/>
      <c r="U72" s="116"/>
      <c r="V72" s="116">
        <v>5826</v>
      </c>
      <c r="W72" s="116">
        <v>5907</v>
      </c>
      <c r="X72" s="116">
        <v>6110</v>
      </c>
      <c r="Y72" s="116">
        <v>6168</v>
      </c>
      <c r="Z72" s="116">
        <v>6129</v>
      </c>
    </row>
    <row r="73" spans="1:26" x14ac:dyDescent="0.25">
      <c r="S73" s="119" t="s">
        <v>47</v>
      </c>
      <c r="T73" s="119"/>
      <c r="U73" s="116"/>
      <c r="V73" s="116">
        <v>5261</v>
      </c>
      <c r="W73" s="116">
        <v>5341</v>
      </c>
      <c r="X73" s="116">
        <v>5474</v>
      </c>
      <c r="Y73" s="116">
        <v>5531</v>
      </c>
      <c r="Z73" s="116">
        <v>5471</v>
      </c>
    </row>
    <row r="74" spans="1:26" x14ac:dyDescent="0.25">
      <c r="S74" s="119" t="s">
        <v>48</v>
      </c>
      <c r="T74" s="119"/>
      <c r="U74" s="116"/>
      <c r="V74" s="116">
        <v>3494</v>
      </c>
      <c r="W74" s="116">
        <v>3703</v>
      </c>
      <c r="X74" s="116">
        <v>3869</v>
      </c>
      <c r="Y74" s="116">
        <v>4020</v>
      </c>
      <c r="Z74" s="116">
        <v>4100</v>
      </c>
    </row>
    <row r="75" spans="1:26" x14ac:dyDescent="0.25">
      <c r="S75" s="119" t="s">
        <v>49</v>
      </c>
      <c r="T75" s="119"/>
      <c r="U75" s="116"/>
      <c r="V75" s="116">
        <v>1484</v>
      </c>
      <c r="W75" s="116">
        <v>1516</v>
      </c>
      <c r="X75" s="116">
        <v>1602</v>
      </c>
      <c r="Y75" s="116">
        <v>1730</v>
      </c>
      <c r="Z75" s="116">
        <v>1802</v>
      </c>
    </row>
    <row r="76" spans="1:26" x14ac:dyDescent="0.25">
      <c r="S76" s="119" t="s">
        <v>50</v>
      </c>
      <c r="T76" s="119"/>
      <c r="U76" s="116"/>
      <c r="V76" s="116">
        <v>396</v>
      </c>
      <c r="W76" s="116">
        <v>463</v>
      </c>
      <c r="X76" s="116">
        <v>515</v>
      </c>
      <c r="Y76" s="116">
        <v>557</v>
      </c>
      <c r="Z76" s="116">
        <v>598</v>
      </c>
    </row>
    <row r="77" spans="1:26" x14ac:dyDescent="0.25">
      <c r="S77" s="119" t="s">
        <v>51</v>
      </c>
      <c r="T77" s="119"/>
      <c r="U77" s="116"/>
      <c r="V77" s="116">
        <v>162</v>
      </c>
      <c r="W77" s="116">
        <v>178</v>
      </c>
      <c r="X77" s="116">
        <v>201</v>
      </c>
      <c r="Y77" s="116">
        <v>174</v>
      </c>
      <c r="Z77" s="116">
        <v>182</v>
      </c>
    </row>
    <row r="78" spans="1:26" x14ac:dyDescent="0.25">
      <c r="S78" s="119" t="s">
        <v>52</v>
      </c>
      <c r="T78" s="119"/>
      <c r="U78" s="116"/>
      <c r="V78" s="116">
        <v>84</v>
      </c>
      <c r="W78" s="116">
        <v>87</v>
      </c>
      <c r="X78" s="116">
        <v>95</v>
      </c>
      <c r="Y78" s="116">
        <v>86</v>
      </c>
      <c r="Z78" s="116">
        <v>97</v>
      </c>
    </row>
    <row r="79" spans="1:26" x14ac:dyDescent="0.25">
      <c r="S79" s="119" t="s">
        <v>53</v>
      </c>
      <c r="T79" s="119"/>
      <c r="U79" s="116"/>
      <c r="V79" s="116">
        <v>90</v>
      </c>
      <c r="W79" s="116">
        <v>79</v>
      </c>
      <c r="X79" s="116">
        <v>75</v>
      </c>
      <c r="Y79" s="116">
        <v>71</v>
      </c>
      <c r="Z79" s="116">
        <v>71</v>
      </c>
    </row>
    <row r="80" spans="1:26" x14ac:dyDescent="0.25">
      <c r="S80" s="122" t="s">
        <v>54</v>
      </c>
      <c r="T80" s="122"/>
      <c r="U80" s="116"/>
      <c r="V80" s="116">
        <v>56673</v>
      </c>
      <c r="W80" s="116">
        <v>58151</v>
      </c>
      <c r="X80" s="116">
        <v>60387</v>
      </c>
      <c r="Y80" s="116">
        <v>61461</v>
      </c>
      <c r="Z80" s="116">
        <v>61291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Onkaparinga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4484</v>
      </c>
      <c r="W83" s="116">
        <v>4659</v>
      </c>
      <c r="X83" s="116">
        <v>4825</v>
      </c>
      <c r="Y83" s="116">
        <v>4825</v>
      </c>
      <c r="Z83" s="116">
        <v>4911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4810</v>
      </c>
      <c r="W84" s="116">
        <v>4895</v>
      </c>
      <c r="X84" s="116">
        <v>5076</v>
      </c>
      <c r="Y84" s="116">
        <v>5237</v>
      </c>
      <c r="Z84" s="116">
        <v>5315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9239</v>
      </c>
      <c r="W85" s="116">
        <v>9447</v>
      </c>
      <c r="X85" s="116">
        <v>9776</v>
      </c>
      <c r="Y85" s="116">
        <v>9941</v>
      </c>
      <c r="Z85" s="116">
        <v>9864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123,221</v>
      </c>
      <c r="D86" s="98">
        <f t="shared" ref="D86:D91" si="4">AD4</f>
        <v>-4.411515185792636E-3</v>
      </c>
      <c r="E86" s="99">
        <f t="shared" ref="E86:E91" si="5">AD4</f>
        <v>-4.411515185792636E-3</v>
      </c>
      <c r="F86" s="98">
        <f t="shared" ref="F86:F91" si="6">AF4</f>
        <v>6.4516686392577238E-2</v>
      </c>
      <c r="G86" s="99">
        <f t="shared" ref="G86:G91" si="7">AF4</f>
        <v>6.4516686392577238E-2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2973</v>
      </c>
      <c r="W86" s="116">
        <v>3073</v>
      </c>
      <c r="X86" s="116">
        <v>3181</v>
      </c>
      <c r="Y86" s="116">
        <v>3297</v>
      </c>
      <c r="Z86" s="116">
        <v>3365</v>
      </c>
    </row>
    <row r="87" spans="1:30" ht="15" customHeight="1" x14ac:dyDescent="0.25">
      <c r="A87" s="100" t="s">
        <v>4</v>
      </c>
      <c r="B87" s="51"/>
      <c r="C87" s="101" t="str">
        <f t="shared" si="3"/>
        <v>61,930</v>
      </c>
      <c r="D87" s="98">
        <f t="shared" si="4"/>
        <v>-6.1144902184204764E-3</v>
      </c>
      <c r="E87" s="99">
        <f t="shared" si="5"/>
        <v>-6.1144902184204764E-3</v>
      </c>
      <c r="F87" s="98">
        <f t="shared" si="6"/>
        <v>4.8239675016926276E-2</v>
      </c>
      <c r="G87" s="99">
        <f t="shared" si="7"/>
        <v>4.8239675016926276E-2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2361</v>
      </c>
      <c r="W87" s="116">
        <v>2412</v>
      </c>
      <c r="X87" s="116">
        <v>2443</v>
      </c>
      <c r="Y87" s="116">
        <v>2468</v>
      </c>
      <c r="Z87" s="116">
        <v>2415</v>
      </c>
    </row>
    <row r="88" spans="1:30" ht="15" customHeight="1" x14ac:dyDescent="0.25">
      <c r="A88" s="100" t="s">
        <v>5</v>
      </c>
      <c r="B88" s="51"/>
      <c r="C88" s="101" t="str">
        <f t="shared" si="3"/>
        <v>61,293</v>
      </c>
      <c r="D88" s="98">
        <f t="shared" si="4"/>
        <v>-2.7496664605772825E-3</v>
      </c>
      <c r="E88" s="99">
        <f t="shared" si="5"/>
        <v>-2.7496664605772825E-3</v>
      </c>
      <c r="F88" s="98">
        <f t="shared" si="6"/>
        <v>8.1520300672277779E-2</v>
      </c>
      <c r="G88" s="99">
        <f t="shared" si="7"/>
        <v>8.1520300672277779E-2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2608</v>
      </c>
      <c r="W88" s="116">
        <v>2658</v>
      </c>
      <c r="X88" s="116">
        <v>2747</v>
      </c>
      <c r="Y88" s="116">
        <v>2779</v>
      </c>
      <c r="Z88" s="116">
        <v>2898</v>
      </c>
    </row>
    <row r="89" spans="1:30" ht="15" customHeight="1" x14ac:dyDescent="0.25">
      <c r="A89" s="51" t="s">
        <v>6</v>
      </c>
      <c r="B89" s="51"/>
      <c r="C89" s="101" t="str">
        <f t="shared" si="3"/>
        <v>91,902</v>
      </c>
      <c r="D89" s="98">
        <f t="shared" si="4"/>
        <v>8.5156815837412747E-3</v>
      </c>
      <c r="E89" s="99">
        <f t="shared" si="5"/>
        <v>8.5156815837412747E-3</v>
      </c>
      <c r="F89" s="98">
        <f t="shared" si="6"/>
        <v>5.2714776632302396E-2</v>
      </c>
      <c r="G89" s="99">
        <f t="shared" si="7"/>
        <v>5.2714776632302396E-2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3799</v>
      </c>
      <c r="W89" s="116">
        <v>3851</v>
      </c>
      <c r="X89" s="116">
        <v>3962</v>
      </c>
      <c r="Y89" s="116">
        <v>3963</v>
      </c>
      <c r="Z89" s="116">
        <v>3930</v>
      </c>
    </row>
    <row r="90" spans="1:30" ht="15" customHeight="1" x14ac:dyDescent="0.25">
      <c r="A90" s="51" t="s">
        <v>100</v>
      </c>
      <c r="B90" s="51"/>
      <c r="C90" s="101" t="str">
        <f t="shared" si="3"/>
        <v>$46,011</v>
      </c>
      <c r="D90" s="98">
        <f t="shared" si="4"/>
        <v>7.7430871160268921E-3</v>
      </c>
      <c r="E90" s="99">
        <f t="shared" si="5"/>
        <v>7.7430871160268921E-3</v>
      </c>
      <c r="F90" s="98">
        <f t="shared" si="6"/>
        <v>8.451560408830372E-2</v>
      </c>
      <c r="G90" s="99">
        <f t="shared" si="7"/>
        <v>8.451560408830372E-2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5129</v>
      </c>
      <c r="W90" s="116">
        <v>5346</v>
      </c>
      <c r="X90" s="116">
        <v>5581</v>
      </c>
      <c r="Y90" s="116">
        <v>5677</v>
      </c>
      <c r="Z90" s="116">
        <v>5633</v>
      </c>
    </row>
    <row r="91" spans="1:30" ht="15" customHeight="1" x14ac:dyDescent="0.25">
      <c r="A91" s="51" t="s">
        <v>7</v>
      </c>
      <c r="B91" s="51"/>
      <c r="C91" s="101" t="str">
        <f t="shared" si="3"/>
        <v>$5,058.4 mil</v>
      </c>
      <c r="D91" s="98">
        <f t="shared" si="4"/>
        <v>3.6132382768672144E-2</v>
      </c>
      <c r="E91" s="99">
        <f t="shared" si="5"/>
        <v>3.6132382768672144E-2</v>
      </c>
      <c r="F91" s="98">
        <f t="shared" si="6"/>
        <v>0.17217495054045617</v>
      </c>
      <c r="G91" s="99">
        <f t="shared" si="7"/>
        <v>0.17217495054045617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44795</v>
      </c>
      <c r="W91" s="116">
        <v>45325</v>
      </c>
      <c r="X91" s="116">
        <v>46107</v>
      </c>
      <c r="Y91" s="116">
        <v>46383</v>
      </c>
      <c r="Z91" s="116">
        <v>46500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3073</v>
      </c>
      <c r="W93" s="116">
        <v>3307</v>
      </c>
      <c r="X93" s="116">
        <v>3565</v>
      </c>
      <c r="Y93" s="116">
        <v>3668</v>
      </c>
      <c r="Z93" s="116">
        <v>3752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7456</v>
      </c>
      <c r="W94" s="116">
        <v>7663</v>
      </c>
      <c r="X94" s="116">
        <v>7945</v>
      </c>
      <c r="Y94" s="116">
        <v>8186</v>
      </c>
      <c r="Z94" s="116">
        <v>8376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1544</v>
      </c>
      <c r="W95" s="116">
        <v>1542</v>
      </c>
      <c r="X95" s="116">
        <v>1677</v>
      </c>
      <c r="Y95" s="116">
        <v>1727</v>
      </c>
      <c r="Z95" s="116">
        <v>1761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7559</v>
      </c>
      <c r="W96" s="116">
        <v>7991</v>
      </c>
      <c r="X96" s="116">
        <v>8403</v>
      </c>
      <c r="Y96" s="116">
        <v>8779</v>
      </c>
      <c r="Z96" s="116">
        <v>9013</v>
      </c>
    </row>
    <row r="97" spans="1:32" ht="15" customHeight="1" x14ac:dyDescent="0.25">
      <c r="S97" s="119" t="s">
        <v>191</v>
      </c>
      <c r="T97" s="119"/>
      <c r="U97" s="116"/>
      <c r="V97" s="116">
        <v>8000</v>
      </c>
      <c r="W97" s="116">
        <v>8494</v>
      </c>
      <c r="X97" s="116">
        <v>8573</v>
      </c>
      <c r="Y97" s="116">
        <v>8529</v>
      </c>
      <c r="Z97" s="116">
        <v>8526</v>
      </c>
    </row>
    <row r="98" spans="1:32" ht="15" customHeight="1" x14ac:dyDescent="0.25">
      <c r="S98" s="119" t="s">
        <v>192</v>
      </c>
      <c r="T98" s="119"/>
      <c r="U98" s="116"/>
      <c r="V98" s="116">
        <v>4977</v>
      </c>
      <c r="W98" s="116">
        <v>4954</v>
      </c>
      <c r="X98" s="116">
        <v>5132</v>
      </c>
      <c r="Y98" s="116">
        <v>5146</v>
      </c>
      <c r="Z98" s="116">
        <v>5214</v>
      </c>
    </row>
    <row r="99" spans="1:32" ht="15" customHeight="1" x14ac:dyDescent="0.25">
      <c r="S99" s="119" t="s">
        <v>193</v>
      </c>
      <c r="T99" s="119"/>
      <c r="U99" s="116"/>
      <c r="V99" s="116">
        <v>280</v>
      </c>
      <c r="W99" s="116">
        <v>282</v>
      </c>
      <c r="X99" s="116">
        <v>294</v>
      </c>
      <c r="Y99" s="116">
        <v>334</v>
      </c>
      <c r="Z99" s="116">
        <v>355</v>
      </c>
    </row>
    <row r="100" spans="1:32" ht="15" customHeight="1" x14ac:dyDescent="0.25">
      <c r="S100" s="119" t="s">
        <v>59</v>
      </c>
      <c r="T100" s="119"/>
      <c r="U100" s="116"/>
      <c r="V100" s="116">
        <v>2282</v>
      </c>
      <c r="W100" s="116">
        <v>2383</v>
      </c>
      <c r="X100" s="116">
        <v>2527</v>
      </c>
      <c r="Y100" s="116">
        <v>2604</v>
      </c>
      <c r="Z100" s="116">
        <v>2654</v>
      </c>
    </row>
    <row r="101" spans="1:32" x14ac:dyDescent="0.25">
      <c r="A101" s="20"/>
      <c r="S101" s="122" t="s">
        <v>54</v>
      </c>
      <c r="T101" s="122"/>
      <c r="U101" s="116"/>
      <c r="V101" s="116">
        <v>42505</v>
      </c>
      <c r="W101" s="116">
        <v>43009</v>
      </c>
      <c r="X101" s="116">
        <v>44116</v>
      </c>
      <c r="Y101" s="116">
        <v>44743</v>
      </c>
      <c r="Z101" s="116">
        <v>45399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85021</v>
      </c>
      <c r="W104" s="116">
        <v>89278</v>
      </c>
      <c r="X104" s="116">
        <v>92131</v>
      </c>
      <c r="Y104" s="116">
        <v>93331</v>
      </c>
      <c r="Z104" s="116">
        <v>93719</v>
      </c>
      <c r="AB104" s="113" t="str">
        <f>TEXT(Z104,"###,###")</f>
        <v>93,719</v>
      </c>
      <c r="AD104" s="134">
        <f>Z104/($Z$4)*100</f>
        <v>76.057652510529863</v>
      </c>
      <c r="AF104" s="113"/>
    </row>
    <row r="105" spans="1:32" x14ac:dyDescent="0.25">
      <c r="S105" s="119" t="s">
        <v>18</v>
      </c>
      <c r="T105" s="119"/>
      <c r="U105" s="116"/>
      <c r="V105" s="116">
        <v>20589</v>
      </c>
      <c r="W105" s="116">
        <v>20855</v>
      </c>
      <c r="X105" s="116">
        <v>21291</v>
      </c>
      <c r="Y105" s="116">
        <v>21635</v>
      </c>
      <c r="Z105" s="116">
        <v>21152</v>
      </c>
      <c r="AB105" s="113" t="str">
        <f>TEXT(Z105,"###,###")</f>
        <v>21,152</v>
      </c>
      <c r="AD105" s="134">
        <f>Z105/($Z$4)*100</f>
        <v>17.165905162269418</v>
      </c>
      <c r="AF105" s="113"/>
    </row>
    <row r="106" spans="1:32" x14ac:dyDescent="0.25">
      <c r="S106" s="122" t="s">
        <v>54</v>
      </c>
      <c r="T106" s="122"/>
      <c r="U106" s="124"/>
      <c r="V106" s="124">
        <v>105610</v>
      </c>
      <c r="W106" s="124">
        <v>110133</v>
      </c>
      <c r="X106" s="124">
        <v>113422</v>
      </c>
      <c r="Y106" s="124">
        <v>114966</v>
      </c>
      <c r="Z106" s="124">
        <v>114871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13906</v>
      </c>
      <c r="W108" s="116">
        <v>15353</v>
      </c>
      <c r="X108" s="116">
        <v>18141</v>
      </c>
      <c r="Y108" s="116">
        <v>15559</v>
      </c>
      <c r="Z108" s="116">
        <v>16397</v>
      </c>
      <c r="AB108" s="113" t="str">
        <f>TEXT(Z108,"###,###")</f>
        <v>16,397</v>
      </c>
      <c r="AD108" s="134">
        <f>Z108/($Z$4)*100</f>
        <v>13.306985010671882</v>
      </c>
      <c r="AF108" s="113"/>
    </row>
    <row r="109" spans="1:32" x14ac:dyDescent="0.25">
      <c r="S109" s="119" t="s">
        <v>21</v>
      </c>
      <c r="T109" s="119"/>
      <c r="U109" s="116"/>
      <c r="V109" s="116">
        <v>15718</v>
      </c>
      <c r="W109" s="116">
        <v>17172</v>
      </c>
      <c r="X109" s="116">
        <v>17039</v>
      </c>
      <c r="Y109" s="116">
        <v>17152</v>
      </c>
      <c r="Z109" s="116">
        <v>16904</v>
      </c>
      <c r="AB109" s="113" t="str">
        <f>TEXT(Z109,"###,###")</f>
        <v>16,904</v>
      </c>
      <c r="AD109" s="134">
        <f>Z109/($Z$4)*100</f>
        <v>13.718440850179759</v>
      </c>
      <c r="AF109" s="113"/>
    </row>
    <row r="110" spans="1:32" x14ac:dyDescent="0.25">
      <c r="S110" s="119" t="s">
        <v>22</v>
      </c>
      <c r="T110" s="119"/>
      <c r="U110" s="116"/>
      <c r="V110" s="116">
        <v>23945</v>
      </c>
      <c r="W110" s="116">
        <v>24029</v>
      </c>
      <c r="X110" s="116">
        <v>24642</v>
      </c>
      <c r="Y110" s="116">
        <v>26145</v>
      </c>
      <c r="Z110" s="116">
        <v>25546</v>
      </c>
      <c r="AB110" s="113" t="str">
        <f>TEXT(Z110,"###,###")</f>
        <v>25,546</v>
      </c>
      <c r="AD110" s="134">
        <f>Z110/($Z$4)*100</f>
        <v>20.731855771337678</v>
      </c>
      <c r="AF110" s="113"/>
    </row>
    <row r="111" spans="1:32" x14ac:dyDescent="0.25">
      <c r="S111" s="119" t="s">
        <v>23</v>
      </c>
      <c r="T111" s="119"/>
      <c r="U111" s="116"/>
      <c r="V111" s="116">
        <v>52041</v>
      </c>
      <c r="W111" s="116">
        <v>53579</v>
      </c>
      <c r="X111" s="116">
        <v>53600</v>
      </c>
      <c r="Y111" s="116">
        <v>56120</v>
      </c>
      <c r="Z111" s="116">
        <v>55610</v>
      </c>
      <c r="AB111" s="113" t="str">
        <f>TEXT(Z111,"###,###")</f>
        <v>55,610</v>
      </c>
      <c r="AD111" s="134">
        <f>Z111/($Z$4)*100</f>
        <v>45.130294349177497</v>
      </c>
      <c r="AF111" s="113"/>
    </row>
    <row r="112" spans="1:32" x14ac:dyDescent="0.25">
      <c r="S112" s="122" t="s">
        <v>54</v>
      </c>
      <c r="T112" s="122"/>
      <c r="U112" s="116"/>
      <c r="V112" s="116">
        <v>115753</v>
      </c>
      <c r="W112" s="116">
        <v>118734</v>
      </c>
      <c r="X112" s="116">
        <v>122798</v>
      </c>
      <c r="Y112" s="116">
        <v>123768</v>
      </c>
      <c r="Z112" s="116">
        <v>123220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42.31</v>
      </c>
      <c r="W118" s="135">
        <v>41.42</v>
      </c>
      <c r="X118" s="135">
        <v>41.49</v>
      </c>
      <c r="Y118" s="135">
        <v>41.43</v>
      </c>
      <c r="Z118" s="135">
        <v>41.57</v>
      </c>
      <c r="AB118" s="113" t="str">
        <f>TEXT(Z118,"##.0")</f>
        <v>41.6</v>
      </c>
    </row>
    <row r="120" spans="19:32" x14ac:dyDescent="0.25">
      <c r="S120" s="105" t="s">
        <v>102</v>
      </c>
      <c r="T120" s="116"/>
      <c r="U120" s="116"/>
      <c r="V120" s="116">
        <v>75553</v>
      </c>
      <c r="W120" s="116">
        <v>76313</v>
      </c>
      <c r="X120" s="116">
        <v>77972</v>
      </c>
      <c r="Y120" s="116">
        <v>78785</v>
      </c>
      <c r="Z120" s="116">
        <v>79195</v>
      </c>
      <c r="AB120" s="113" t="str">
        <f>TEXT(Z120,"###,###")</f>
        <v>79,195</v>
      </c>
    </row>
    <row r="121" spans="19:32" x14ac:dyDescent="0.25">
      <c r="S121" s="105" t="s">
        <v>103</v>
      </c>
      <c r="T121" s="116"/>
      <c r="U121" s="116"/>
      <c r="V121" s="116">
        <v>6723</v>
      </c>
      <c r="W121" s="116">
        <v>6752</v>
      </c>
      <c r="X121" s="116">
        <v>6805</v>
      </c>
      <c r="Y121" s="116">
        <v>6816</v>
      </c>
      <c r="Z121" s="116">
        <v>6925</v>
      </c>
      <c r="AB121" s="113" t="str">
        <f>TEXT(Z121,"###,###")</f>
        <v>6,925</v>
      </c>
    </row>
    <row r="122" spans="19:32" x14ac:dyDescent="0.25">
      <c r="S122" s="105" t="s">
        <v>104</v>
      </c>
      <c r="T122" s="116"/>
      <c r="U122" s="116"/>
      <c r="V122" s="116">
        <v>5019</v>
      </c>
      <c r="W122" s="116">
        <v>5269</v>
      </c>
      <c r="X122" s="116">
        <v>5447</v>
      </c>
      <c r="Y122" s="116">
        <v>5516</v>
      </c>
      <c r="Z122" s="116">
        <v>5780</v>
      </c>
      <c r="AB122" s="113" t="str">
        <f>TEXT(Z122,"###,###")</f>
        <v>5,780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80572</v>
      </c>
      <c r="W124" s="116">
        <v>81582</v>
      </c>
      <c r="X124" s="116">
        <v>83419</v>
      </c>
      <c r="Y124" s="116">
        <v>84301</v>
      </c>
      <c r="Z124" s="116">
        <v>84975</v>
      </c>
      <c r="AB124" s="113" t="str">
        <f>TEXT(Z124,"###,###")</f>
        <v>84,975</v>
      </c>
      <c r="AD124" s="131">
        <f>Z124/$Z$7*100</f>
        <v>92.462623229091861</v>
      </c>
    </row>
    <row r="125" spans="19:32" x14ac:dyDescent="0.25">
      <c r="S125" s="105" t="s">
        <v>106</v>
      </c>
      <c r="T125" s="116"/>
      <c r="U125" s="116"/>
      <c r="V125" s="116">
        <v>11742</v>
      </c>
      <c r="W125" s="116">
        <v>12021</v>
      </c>
      <c r="X125" s="116">
        <v>12252</v>
      </c>
      <c r="Y125" s="116">
        <v>12332</v>
      </c>
      <c r="Z125" s="116">
        <v>12705</v>
      </c>
      <c r="AB125" s="113" t="str">
        <f>TEXT(Z125,"###,###")</f>
        <v>12,705</v>
      </c>
      <c r="AD125" s="131">
        <f>Z125/$Z$7*100</f>
        <v>13.824508715805967</v>
      </c>
    </row>
    <row r="127" spans="19:32" x14ac:dyDescent="0.25">
      <c r="S127" s="105" t="s">
        <v>107</v>
      </c>
      <c r="T127" s="116"/>
      <c r="U127" s="116"/>
      <c r="V127" s="116">
        <v>44795</v>
      </c>
      <c r="W127" s="116">
        <v>45325</v>
      </c>
      <c r="X127" s="116">
        <v>46107</v>
      </c>
      <c r="Y127" s="116">
        <v>46380</v>
      </c>
      <c r="Z127" s="116">
        <v>46502</v>
      </c>
      <c r="AB127" s="113" t="str">
        <f>TEXT(Z127,"###,###")</f>
        <v>46,502</v>
      </c>
      <c r="AD127" s="131">
        <f>Z127/$Z$7*100</f>
        <v>50.599551696372224</v>
      </c>
    </row>
    <row r="128" spans="19:32" x14ac:dyDescent="0.25">
      <c r="S128" s="105" t="s">
        <v>108</v>
      </c>
      <c r="T128" s="116"/>
      <c r="U128" s="116"/>
      <c r="V128" s="116">
        <v>42505</v>
      </c>
      <c r="W128" s="116">
        <v>43009</v>
      </c>
      <c r="X128" s="116">
        <v>44116</v>
      </c>
      <c r="Y128" s="116">
        <v>44743</v>
      </c>
      <c r="Z128" s="116">
        <v>45405</v>
      </c>
      <c r="AB128" s="113" t="str">
        <f>TEXT(Z128,"###,###")</f>
        <v>45,405</v>
      </c>
      <c r="AD128" s="131">
        <f>Z128/$Z$7*100</f>
        <v>49.405888881634787</v>
      </c>
    </row>
    <row r="130" spans="19:20" x14ac:dyDescent="0.25">
      <c r="S130" s="105" t="s">
        <v>267</v>
      </c>
      <c r="T130" s="131">
        <v>86.173315052991228</v>
      </c>
    </row>
    <row r="131" spans="19:20" x14ac:dyDescent="0.25">
      <c r="S131" s="105" t="s">
        <v>268</v>
      </c>
      <c r="T131" s="131">
        <v>7.5352005397053388</v>
      </c>
    </row>
    <row r="132" spans="19:20" x14ac:dyDescent="0.25">
      <c r="S132" s="105" t="s">
        <v>269</v>
      </c>
      <c r="T132" s="131">
        <v>6.2893081761006293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B46B121-5BAC-4E69-94E2-A0307F4C5C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310C14-6892-4F80-AB74-4BA3E86884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06D71B-E72D-4BE5-8B9B-556D8855D8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141E1A-5735-4288-80C0-117E30E02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6955E-4713-49F4-90FA-82B2FA5B0BB7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155</v>
      </c>
      <c r="T1" s="103"/>
      <c r="U1" s="103"/>
      <c r="V1" s="103"/>
      <c r="W1" s="103"/>
      <c r="X1" s="103"/>
      <c r="Y1" s="104" t="s">
        <v>237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155</v>
      </c>
      <c r="Y3" s="109" t="s">
        <v>237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10.43 Orroroo/Carrieton,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587</v>
      </c>
      <c r="W4" s="112">
        <v>740</v>
      </c>
      <c r="X4" s="112">
        <v>910</v>
      </c>
      <c r="Y4" s="112">
        <v>836</v>
      </c>
      <c r="Z4" s="112">
        <v>892</v>
      </c>
      <c r="AB4" s="113" t="str">
        <f>TEXT(Z4,"###,###")</f>
        <v>892</v>
      </c>
      <c r="AD4" s="114">
        <f>Z4/Y4-1</f>
        <v>6.698564593301426E-2</v>
      </c>
      <c r="AF4" s="114">
        <f>Z4/V4-1</f>
        <v>0.51959114139693363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322</v>
      </c>
      <c r="W5" s="112">
        <v>416</v>
      </c>
      <c r="X5" s="112">
        <v>543</v>
      </c>
      <c r="Y5" s="112">
        <v>480</v>
      </c>
      <c r="Z5" s="112">
        <v>528</v>
      </c>
      <c r="AB5" s="113" t="str">
        <f>TEXT(Z5,"###,###")</f>
        <v>528</v>
      </c>
      <c r="AD5" s="114">
        <f t="shared" ref="AD5:AD9" si="0">Z5/Y5-1</f>
        <v>0.10000000000000009</v>
      </c>
      <c r="AF5" s="114">
        <f t="shared" ref="AF5:AF9" si="1">Z5/V5-1</f>
        <v>0.63975155279503104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261</v>
      </c>
      <c r="W6" s="112">
        <v>324</v>
      </c>
      <c r="X6" s="112">
        <v>364</v>
      </c>
      <c r="Y6" s="112">
        <v>353</v>
      </c>
      <c r="Z6" s="112">
        <v>367</v>
      </c>
      <c r="AB6" s="113" t="str">
        <f>TEXT(Z6,"###,###")</f>
        <v>367</v>
      </c>
      <c r="AD6" s="114">
        <f t="shared" si="0"/>
        <v>3.966005665722383E-2</v>
      </c>
      <c r="AF6" s="114">
        <f t="shared" si="1"/>
        <v>0.40613026819923381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354</v>
      </c>
      <c r="W7" s="112">
        <v>424</v>
      </c>
      <c r="X7" s="112">
        <v>506</v>
      </c>
      <c r="Y7" s="112">
        <v>451</v>
      </c>
      <c r="Z7" s="112">
        <v>497</v>
      </c>
      <c r="AB7" s="113" t="str">
        <f>TEXT(Z7,"###,###")</f>
        <v>497</v>
      </c>
      <c r="AD7" s="114">
        <f t="shared" si="0"/>
        <v>0.10199556541019961</v>
      </c>
      <c r="AF7" s="114">
        <f t="shared" si="1"/>
        <v>0.40395480225988711</v>
      </c>
    </row>
    <row r="8" spans="1:32" ht="17.25" customHeight="1" x14ac:dyDescent="0.25">
      <c r="A8" s="66" t="s">
        <v>13</v>
      </c>
      <c r="B8" s="67"/>
      <c r="C8" s="31"/>
      <c r="D8" s="68" t="str">
        <f>AB4</f>
        <v>892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497</v>
      </c>
      <c r="P8" s="69"/>
      <c r="S8" s="111" t="s">
        <v>86</v>
      </c>
      <c r="T8" s="112"/>
      <c r="U8" s="112"/>
      <c r="V8" s="112">
        <v>20180.5</v>
      </c>
      <c r="W8" s="112">
        <v>23480.07</v>
      </c>
      <c r="X8" s="112">
        <v>25079</v>
      </c>
      <c r="Y8" s="112">
        <v>21757.63</v>
      </c>
      <c r="Z8" s="112">
        <v>18396.29</v>
      </c>
      <c r="AB8" s="113" t="str">
        <f>TEXT(Z8,"$###,###")</f>
        <v>$18,396</v>
      </c>
      <c r="AD8" s="114">
        <f t="shared" si="0"/>
        <v>-0.15449017195347103</v>
      </c>
      <c r="AF8" s="114">
        <f t="shared" si="1"/>
        <v>-8.8412576497113537E-2</v>
      </c>
    </row>
    <row r="9" spans="1:32" x14ac:dyDescent="0.25">
      <c r="A9" s="32" t="s">
        <v>15</v>
      </c>
      <c r="B9" s="73"/>
      <c r="C9" s="74"/>
      <c r="D9" s="75">
        <f>AD104</f>
        <v>50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53.722334004024141</v>
      </c>
      <c r="P9" s="76" t="s">
        <v>87</v>
      </c>
      <c r="S9" s="111" t="s">
        <v>7</v>
      </c>
      <c r="T9" s="112"/>
      <c r="U9" s="112"/>
      <c r="V9" s="112">
        <v>17131207</v>
      </c>
      <c r="W9" s="112">
        <v>20880723</v>
      </c>
      <c r="X9" s="112">
        <v>24561786</v>
      </c>
      <c r="Y9" s="112">
        <v>17104658</v>
      </c>
      <c r="Z9" s="112">
        <v>15171189</v>
      </c>
      <c r="AB9" s="113" t="str">
        <f>TEXT(Z9/1000000,"$#,###.0")&amp;" mil"</f>
        <v>$15.2 mil</v>
      </c>
      <c r="AD9" s="114">
        <f t="shared" si="0"/>
        <v>-0.11303757140306459</v>
      </c>
      <c r="AF9" s="114">
        <f t="shared" si="1"/>
        <v>-0.11441213686811447</v>
      </c>
    </row>
    <row r="10" spans="1:32" x14ac:dyDescent="0.25">
      <c r="A10" s="32" t="s">
        <v>18</v>
      </c>
      <c r="B10" s="73"/>
      <c r="C10" s="74"/>
      <c r="D10" s="75">
        <f>AD105</f>
        <v>18.497757847533634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46.277665995975852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55.533199195171022</v>
      </c>
      <c r="P11" s="76" t="s">
        <v>87</v>
      </c>
      <c r="S11" s="111" t="s">
        <v>30</v>
      </c>
      <c r="T11" s="116"/>
      <c r="U11" s="116"/>
      <c r="V11" s="116">
        <v>438</v>
      </c>
      <c r="W11" s="116">
        <v>556</v>
      </c>
      <c r="X11" s="116">
        <v>682</v>
      </c>
      <c r="Y11" s="116">
        <v>637</v>
      </c>
      <c r="Z11" s="116">
        <v>673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24.346076458752517</v>
      </c>
      <c r="P12" s="76" t="s">
        <v>87</v>
      </c>
      <c r="S12" s="111" t="s">
        <v>31</v>
      </c>
      <c r="T12" s="116"/>
      <c r="U12" s="116"/>
      <c r="V12" s="116">
        <v>147</v>
      </c>
      <c r="W12" s="116">
        <v>184</v>
      </c>
      <c r="X12" s="116">
        <v>225</v>
      </c>
      <c r="Y12" s="116">
        <v>200</v>
      </c>
      <c r="Z12" s="116">
        <v>226</v>
      </c>
    </row>
    <row r="13" spans="1:32" ht="15" customHeight="1" x14ac:dyDescent="0.25">
      <c r="A13" s="32" t="s">
        <v>20</v>
      </c>
      <c r="B13" s="74"/>
      <c r="C13" s="74"/>
      <c r="D13" s="75">
        <f>AD108</f>
        <v>15.358744394618833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19.919517102615693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20.067264573991032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46.4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11.883408071748878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22.155688622754489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243</v>
      </c>
      <c r="Z15" s="116">
        <v>271</v>
      </c>
      <c r="AB15" s="121">
        <f t="shared" ref="AB15:AB34" si="2">IF(Z15="np",0,Z15/$Z$34)</f>
        <v>0.30415263748597082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21.300448430493272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77.844311377245518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17</v>
      </c>
      <c r="Z16" s="116">
        <v>16</v>
      </c>
      <c r="AB16" s="121">
        <f t="shared" si="2"/>
        <v>1.7957351290684626E-2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32</v>
      </c>
      <c r="Z17" s="116">
        <v>32</v>
      </c>
      <c r="AB17" s="121">
        <f t="shared" si="2"/>
        <v>3.5914702581369251E-2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6</v>
      </c>
      <c r="AB18" s="121">
        <f t="shared" si="2"/>
        <v>6.7340067340067337E-3</v>
      </c>
    </row>
    <row r="19" spans="1:28" x14ac:dyDescent="0.25">
      <c r="A19" s="65" t="str">
        <f>$S$1&amp;" ("&amp;$V$2&amp;" to "&amp;$Z$2&amp;")"</f>
        <v>Orroroo/Carrieton (2015-16 to 2019-20)</v>
      </c>
      <c r="B19" s="65"/>
      <c r="C19" s="65"/>
      <c r="D19" s="65"/>
      <c r="E19" s="65"/>
      <c r="F19" s="65"/>
      <c r="G19" s="65" t="str">
        <f>$S$1&amp;" ("&amp;$V$2&amp;" to "&amp;$Z$2&amp;")"</f>
        <v>Orroroo/Carrieton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47</v>
      </c>
      <c r="Z19" s="116">
        <v>41</v>
      </c>
      <c r="AB19" s="121">
        <f t="shared" si="2"/>
        <v>4.6015712682379348E-2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15</v>
      </c>
      <c r="Z20" s="116">
        <v>21</v>
      </c>
      <c r="AB20" s="121">
        <f t="shared" si="2"/>
        <v>2.3569023569023569E-2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44</v>
      </c>
      <c r="Z21" s="116">
        <v>42</v>
      </c>
      <c r="AB21" s="121">
        <f t="shared" si="2"/>
        <v>4.7138047138047139E-2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27</v>
      </c>
      <c r="Z22" s="116">
        <v>20</v>
      </c>
      <c r="AB22" s="121">
        <f t="shared" si="2"/>
        <v>2.2446689113355778E-2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18</v>
      </c>
      <c r="Z23" s="116">
        <v>14</v>
      </c>
      <c r="AB23" s="121">
        <f t="shared" si="2"/>
        <v>1.5712682379349047E-2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</v>
      </c>
      <c r="Z25" s="116">
        <v>8</v>
      </c>
      <c r="AB25" s="121">
        <f t="shared" si="2"/>
        <v>8.9786756453423128E-3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13</v>
      </c>
      <c r="Z26" s="116">
        <v>15</v>
      </c>
      <c r="AB26" s="121">
        <f t="shared" si="2"/>
        <v>1.6835016835016835E-2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</v>
      </c>
      <c r="Z27" s="116">
        <v>5</v>
      </c>
      <c r="AB27" s="121">
        <f t="shared" si="2"/>
        <v>5.6116722783389446E-3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28</v>
      </c>
      <c r="Z28" s="116">
        <v>30</v>
      </c>
      <c r="AB28" s="121">
        <f t="shared" si="2"/>
        <v>3.3670033670033669E-2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39</v>
      </c>
      <c r="Z29" s="116">
        <v>34</v>
      </c>
      <c r="AB29" s="121">
        <f t="shared" si="2"/>
        <v>3.8159371492704826E-2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59</v>
      </c>
      <c r="Z30" s="116">
        <v>65</v>
      </c>
      <c r="AB30" s="121">
        <f t="shared" si="2"/>
        <v>7.2951739618406286E-2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82</v>
      </c>
      <c r="Z31" s="116">
        <v>91</v>
      </c>
      <c r="AB31" s="121">
        <f t="shared" si="2"/>
        <v>0.10213243546576879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6</v>
      </c>
      <c r="Z32" s="116">
        <v>8</v>
      </c>
      <c r="AB32" s="121">
        <f t="shared" si="2"/>
        <v>8.9786756453423128E-3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24</v>
      </c>
      <c r="Z33" s="116">
        <v>19</v>
      </c>
      <c r="AB33" s="121">
        <f t="shared" si="2"/>
        <v>2.1324354657687991E-2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836</v>
      </c>
      <c r="Z34" s="124">
        <v>891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390</v>
      </c>
      <c r="AB37" s="136">
        <f>Z37/Z40*100</f>
        <v>77.844311377245518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111</v>
      </c>
      <c r="AB38" s="136">
        <f>Z38/Z40*100</f>
        <v>22.155688622754489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501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7</v>
      </c>
      <c r="X45" s="116">
        <v>18</v>
      </c>
      <c r="Y45" s="116">
        <v>16</v>
      </c>
      <c r="Z45" s="116">
        <v>14</v>
      </c>
    </row>
    <row r="46" spans="19:32" x14ac:dyDescent="0.25">
      <c r="S46" s="119" t="s">
        <v>39</v>
      </c>
      <c r="T46" s="119"/>
      <c r="U46" s="116"/>
      <c r="V46" s="116">
        <v>22</v>
      </c>
      <c r="W46" s="116">
        <v>17</v>
      </c>
      <c r="X46" s="116">
        <v>30</v>
      </c>
      <c r="Y46" s="116">
        <v>31</v>
      </c>
      <c r="Z46" s="116">
        <v>27</v>
      </c>
    </row>
    <row r="47" spans="19:32" x14ac:dyDescent="0.25">
      <c r="S47" s="119" t="s">
        <v>40</v>
      </c>
      <c r="T47" s="119"/>
      <c r="U47" s="116"/>
      <c r="V47" s="116">
        <v>20</v>
      </c>
      <c r="W47" s="116">
        <v>30</v>
      </c>
      <c r="X47" s="116">
        <v>63</v>
      </c>
      <c r="Y47" s="116">
        <v>46</v>
      </c>
      <c r="Z47" s="116">
        <v>31</v>
      </c>
    </row>
    <row r="48" spans="19:32" x14ac:dyDescent="0.25">
      <c r="S48" s="119" t="s">
        <v>41</v>
      </c>
      <c r="T48" s="119"/>
      <c r="U48" s="116"/>
      <c r="V48" s="116">
        <v>31</v>
      </c>
      <c r="W48" s="116">
        <v>33</v>
      </c>
      <c r="X48" s="116">
        <v>34</v>
      </c>
      <c r="Y48" s="116">
        <v>22</v>
      </c>
      <c r="Z48" s="116">
        <v>44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21</v>
      </c>
      <c r="W49" s="116">
        <v>42</v>
      </c>
      <c r="X49" s="116">
        <v>41</v>
      </c>
      <c r="Y49" s="116">
        <v>51</v>
      </c>
      <c r="Z49" s="116">
        <v>48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Orroroo/Carrieton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38</v>
      </c>
      <c r="W50" s="116">
        <v>48</v>
      </c>
      <c r="X50" s="116">
        <v>46</v>
      </c>
      <c r="Y50" s="116">
        <v>64</v>
      </c>
      <c r="Z50" s="116">
        <v>59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22</v>
      </c>
      <c r="W51" s="116">
        <v>32</v>
      </c>
      <c r="X51" s="116">
        <v>24</v>
      </c>
      <c r="Y51" s="116">
        <v>23</v>
      </c>
      <c r="Z51" s="116">
        <v>57</v>
      </c>
    </row>
    <row r="52" spans="1:26" ht="15" customHeight="1" x14ac:dyDescent="0.25">
      <c r="S52" s="119" t="s">
        <v>45</v>
      </c>
      <c r="T52" s="119"/>
      <c r="U52" s="116"/>
      <c r="V52" s="116">
        <v>22</v>
      </c>
      <c r="W52" s="116">
        <v>26</v>
      </c>
      <c r="X52" s="116">
        <v>21</v>
      </c>
      <c r="Y52" s="116">
        <v>27</v>
      </c>
      <c r="Z52" s="116">
        <v>37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32</v>
      </c>
      <c r="W53" s="116">
        <v>35</v>
      </c>
      <c r="X53" s="116">
        <v>28</v>
      </c>
      <c r="Y53" s="116">
        <v>27</v>
      </c>
      <c r="Z53" s="116">
        <v>40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37</v>
      </c>
      <c r="W54" s="116">
        <v>50</v>
      </c>
      <c r="X54" s="116">
        <v>64</v>
      </c>
      <c r="Y54" s="116">
        <v>65</v>
      </c>
      <c r="Z54" s="116">
        <v>56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38</v>
      </c>
      <c r="W55" s="116">
        <v>51</v>
      </c>
      <c r="X55" s="116">
        <v>45</v>
      </c>
      <c r="Y55" s="116">
        <v>56</v>
      </c>
      <c r="Z55" s="116">
        <v>59</v>
      </c>
    </row>
    <row r="56" spans="1:26" ht="15" customHeight="1" x14ac:dyDescent="0.25">
      <c r="S56" s="119" t="s">
        <v>49</v>
      </c>
      <c r="T56" s="119"/>
      <c r="U56" s="116"/>
      <c r="V56" s="116">
        <v>17</v>
      </c>
      <c r="W56" s="116">
        <v>22</v>
      </c>
      <c r="X56" s="116">
        <v>32</v>
      </c>
      <c r="Y56" s="116">
        <v>17</v>
      </c>
      <c r="Z56" s="116">
        <v>29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11</v>
      </c>
      <c r="W57" s="116">
        <v>11</v>
      </c>
      <c r="X57" s="116">
        <v>9</v>
      </c>
      <c r="Y57" s="116">
        <v>10</v>
      </c>
      <c r="Z57" s="116">
        <v>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6</v>
      </c>
      <c r="W58" s="116">
        <v>6</v>
      </c>
      <c r="X58" s="116">
        <v>9</v>
      </c>
      <c r="Y58" s="116">
        <v>4</v>
      </c>
      <c r="Z58" s="116">
        <v>11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321</v>
      </c>
      <c r="W61" s="116">
        <v>416</v>
      </c>
      <c r="X61" s="116">
        <v>543</v>
      </c>
      <c r="Y61" s="116">
        <v>477</v>
      </c>
      <c r="Z61" s="116">
        <v>531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5</v>
      </c>
      <c r="W64" s="116">
        <v>4</v>
      </c>
      <c r="X64" s="116">
        <v>15</v>
      </c>
      <c r="Y64" s="116">
        <v>10</v>
      </c>
      <c r="Z64" s="116">
        <v>10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Orroroo/Carrieton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20</v>
      </c>
      <c r="W65" s="116">
        <v>6</v>
      </c>
      <c r="X65" s="116">
        <v>21</v>
      </c>
      <c r="Y65" s="116">
        <v>14</v>
      </c>
      <c r="Z65" s="116">
        <v>11</v>
      </c>
    </row>
    <row r="66" spans="1:26" x14ac:dyDescent="0.25">
      <c r="S66" s="119" t="s">
        <v>40</v>
      </c>
      <c r="T66" s="119"/>
      <c r="U66" s="116"/>
      <c r="V66" s="116">
        <v>11</v>
      </c>
      <c r="W66" s="116">
        <v>36</v>
      </c>
      <c r="X66" s="116">
        <v>28</v>
      </c>
      <c r="Y66" s="116">
        <v>38</v>
      </c>
      <c r="Z66" s="116">
        <v>21</v>
      </c>
    </row>
    <row r="67" spans="1:26" x14ac:dyDescent="0.25">
      <c r="S67" s="119" t="s">
        <v>41</v>
      </c>
      <c r="T67" s="119"/>
      <c r="U67" s="116"/>
      <c r="V67" s="116">
        <v>31</v>
      </c>
      <c r="W67" s="116">
        <v>31</v>
      </c>
      <c r="X67" s="116">
        <v>29</v>
      </c>
      <c r="Y67" s="116">
        <v>28</v>
      </c>
      <c r="Z67" s="116">
        <v>38</v>
      </c>
    </row>
    <row r="68" spans="1:26" x14ac:dyDescent="0.25">
      <c r="S68" s="119" t="s">
        <v>42</v>
      </c>
      <c r="T68" s="119"/>
      <c r="U68" s="116"/>
      <c r="V68" s="116">
        <v>19</v>
      </c>
      <c r="W68" s="116">
        <v>35</v>
      </c>
      <c r="X68" s="116">
        <v>28</v>
      </c>
      <c r="Y68" s="116">
        <v>45</v>
      </c>
      <c r="Z68" s="116">
        <v>39</v>
      </c>
    </row>
    <row r="69" spans="1:26" x14ac:dyDescent="0.25">
      <c r="S69" s="119" t="s">
        <v>43</v>
      </c>
      <c r="T69" s="119"/>
      <c r="U69" s="116"/>
      <c r="V69" s="116">
        <v>28</v>
      </c>
      <c r="W69" s="116">
        <v>22</v>
      </c>
      <c r="X69" s="116">
        <v>27</v>
      </c>
      <c r="Y69" s="116">
        <v>33</v>
      </c>
      <c r="Z69" s="116">
        <v>33</v>
      </c>
    </row>
    <row r="70" spans="1:26" x14ac:dyDescent="0.25">
      <c r="S70" s="119" t="s">
        <v>44</v>
      </c>
      <c r="T70" s="119"/>
      <c r="U70" s="116"/>
      <c r="V70" s="116">
        <v>16</v>
      </c>
      <c r="W70" s="116">
        <v>25</v>
      </c>
      <c r="X70" s="116">
        <v>20</v>
      </c>
      <c r="Y70" s="116">
        <v>16</v>
      </c>
      <c r="Z70" s="116">
        <v>21</v>
      </c>
    </row>
    <row r="71" spans="1:26" x14ac:dyDescent="0.25">
      <c r="S71" s="119" t="s">
        <v>45</v>
      </c>
      <c r="T71" s="119"/>
      <c r="U71" s="116"/>
      <c r="V71" s="116">
        <v>29</v>
      </c>
      <c r="W71" s="116">
        <v>32</v>
      </c>
      <c r="X71" s="116">
        <v>36</v>
      </c>
      <c r="Y71" s="116">
        <v>28</v>
      </c>
      <c r="Z71" s="116">
        <v>23</v>
      </c>
    </row>
    <row r="72" spans="1:26" x14ac:dyDescent="0.25">
      <c r="S72" s="119" t="s">
        <v>46</v>
      </c>
      <c r="T72" s="119"/>
      <c r="U72" s="116"/>
      <c r="V72" s="116">
        <v>29</v>
      </c>
      <c r="W72" s="116">
        <v>46</v>
      </c>
      <c r="X72" s="116">
        <v>46</v>
      </c>
      <c r="Y72" s="116">
        <v>49</v>
      </c>
      <c r="Z72" s="116">
        <v>44</v>
      </c>
    </row>
    <row r="73" spans="1:26" x14ac:dyDescent="0.25">
      <c r="S73" s="119" t="s">
        <v>47</v>
      </c>
      <c r="T73" s="119"/>
      <c r="U73" s="116"/>
      <c r="V73" s="116">
        <v>35</v>
      </c>
      <c r="W73" s="116">
        <v>37</v>
      </c>
      <c r="X73" s="116">
        <v>38</v>
      </c>
      <c r="Y73" s="116">
        <v>35</v>
      </c>
      <c r="Z73" s="116">
        <v>38</v>
      </c>
    </row>
    <row r="74" spans="1:26" x14ac:dyDescent="0.25">
      <c r="S74" s="119" t="s">
        <v>48</v>
      </c>
      <c r="T74" s="119"/>
      <c r="U74" s="116"/>
      <c r="V74" s="116">
        <v>16</v>
      </c>
      <c r="W74" s="116">
        <v>23</v>
      </c>
      <c r="X74" s="116">
        <v>40</v>
      </c>
      <c r="Y74" s="116">
        <v>31</v>
      </c>
      <c r="Z74" s="116">
        <v>44</v>
      </c>
    </row>
    <row r="75" spans="1:26" x14ac:dyDescent="0.25">
      <c r="S75" s="119" t="s">
        <v>49</v>
      </c>
      <c r="T75" s="119"/>
      <c r="U75" s="116"/>
      <c r="V75" s="116">
        <v>5</v>
      </c>
      <c r="W75" s="116">
        <v>8</v>
      </c>
      <c r="X75" s="116">
        <v>22</v>
      </c>
      <c r="Y75" s="116">
        <v>21</v>
      </c>
      <c r="Z75" s="116">
        <v>25</v>
      </c>
    </row>
    <row r="76" spans="1:26" x14ac:dyDescent="0.25">
      <c r="S76" s="119" t="s">
        <v>50</v>
      </c>
      <c r="T76" s="119"/>
      <c r="U76" s="116"/>
      <c r="V76" s="116">
        <v>6</v>
      </c>
      <c r="W76" s="116">
        <v>10</v>
      </c>
      <c r="X76" s="116">
        <v>6</v>
      </c>
      <c r="Y76" s="116">
        <v>8</v>
      </c>
      <c r="Z76" s="116">
        <v>9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1</v>
      </c>
      <c r="Y77" s="116">
        <v>7</v>
      </c>
      <c r="Z77" s="116">
        <v>8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261</v>
      </c>
      <c r="W80" s="116">
        <v>324</v>
      </c>
      <c r="X80" s="116">
        <v>364</v>
      </c>
      <c r="Y80" s="116">
        <v>353</v>
      </c>
      <c r="Z80" s="116">
        <v>368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Orroroo/Carrieton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14</v>
      </c>
      <c r="W83" s="116">
        <v>20</v>
      </c>
      <c r="X83" s="116">
        <v>21</v>
      </c>
      <c r="Y83" s="116">
        <v>15</v>
      </c>
      <c r="Z83" s="116">
        <v>22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12</v>
      </c>
      <c r="W84" s="116">
        <v>13</v>
      </c>
      <c r="X84" s="116">
        <v>21</v>
      </c>
      <c r="Y84" s="116">
        <v>18</v>
      </c>
      <c r="Z84" s="116">
        <v>19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35</v>
      </c>
      <c r="W85" s="116">
        <v>41</v>
      </c>
      <c r="X85" s="116">
        <v>41</v>
      </c>
      <c r="Y85" s="116">
        <v>44</v>
      </c>
      <c r="Z85" s="116">
        <v>43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892</v>
      </c>
      <c r="D86" s="98">
        <f t="shared" ref="D86:D91" si="4">AD4</f>
        <v>6.698564593301426E-2</v>
      </c>
      <c r="E86" s="99">
        <f t="shared" ref="E86:E91" si="5">AD4</f>
        <v>6.698564593301426E-2</v>
      </c>
      <c r="F86" s="98">
        <f t="shared" ref="F86:F91" si="6">AF4</f>
        <v>0.51959114139693363</v>
      </c>
      <c r="G86" s="99">
        <f t="shared" ref="G86:G91" si="7">AF4</f>
        <v>0.51959114139693363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8</v>
      </c>
      <c r="W86" s="116">
        <v>10</v>
      </c>
      <c r="X86" s="116">
        <v>8</v>
      </c>
      <c r="Y86" s="116">
        <v>9</v>
      </c>
      <c r="Z86" s="116">
        <v>5</v>
      </c>
    </row>
    <row r="87" spans="1:30" ht="15" customHeight="1" x14ac:dyDescent="0.25">
      <c r="A87" s="100" t="s">
        <v>4</v>
      </c>
      <c r="B87" s="51"/>
      <c r="C87" s="101" t="str">
        <f t="shared" si="3"/>
        <v>528</v>
      </c>
      <c r="D87" s="98">
        <f t="shared" si="4"/>
        <v>0.10000000000000009</v>
      </c>
      <c r="E87" s="99">
        <f t="shared" si="5"/>
        <v>0.10000000000000009</v>
      </c>
      <c r="F87" s="98">
        <f t="shared" si="6"/>
        <v>0.63975155279503104</v>
      </c>
      <c r="G87" s="99">
        <f t="shared" si="7"/>
        <v>0.63975155279503104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100" t="s">
        <v>5</v>
      </c>
      <c r="B88" s="51"/>
      <c r="C88" s="101" t="str">
        <f t="shared" si="3"/>
        <v>367</v>
      </c>
      <c r="D88" s="98">
        <f t="shared" si="4"/>
        <v>3.966005665722383E-2</v>
      </c>
      <c r="E88" s="99">
        <f t="shared" si="5"/>
        <v>3.966005665722383E-2</v>
      </c>
      <c r="F88" s="98">
        <f t="shared" si="6"/>
        <v>0.40613026819923381</v>
      </c>
      <c r="G88" s="99">
        <f t="shared" si="7"/>
        <v>0.40613026819923381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</v>
      </c>
      <c r="W88" s="116">
        <v>7</v>
      </c>
      <c r="X88" s="116">
        <v>11</v>
      </c>
      <c r="Y88" s="116">
        <v>5</v>
      </c>
      <c r="Z88" s="116">
        <v>9</v>
      </c>
    </row>
    <row r="89" spans="1:30" ht="15" customHeight="1" x14ac:dyDescent="0.25">
      <c r="A89" s="51" t="s">
        <v>6</v>
      </c>
      <c r="B89" s="51"/>
      <c r="C89" s="101" t="str">
        <f t="shared" si="3"/>
        <v>497</v>
      </c>
      <c r="D89" s="98">
        <f t="shared" si="4"/>
        <v>0.10199556541019961</v>
      </c>
      <c r="E89" s="99">
        <f t="shared" si="5"/>
        <v>0.10199556541019961</v>
      </c>
      <c r="F89" s="98">
        <f t="shared" si="6"/>
        <v>0.40395480225988711</v>
      </c>
      <c r="G89" s="99">
        <f t="shared" si="7"/>
        <v>0.40395480225988711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16</v>
      </c>
      <c r="W89" s="116">
        <v>16</v>
      </c>
      <c r="X89" s="116">
        <v>17</v>
      </c>
      <c r="Y89" s="116">
        <v>12</v>
      </c>
      <c r="Z89" s="116">
        <v>15</v>
      </c>
    </row>
    <row r="90" spans="1:30" ht="15" customHeight="1" x14ac:dyDescent="0.25">
      <c r="A90" s="51" t="s">
        <v>100</v>
      </c>
      <c r="B90" s="51"/>
      <c r="C90" s="101" t="str">
        <f t="shared" si="3"/>
        <v>$18,396</v>
      </c>
      <c r="D90" s="98">
        <f t="shared" si="4"/>
        <v>-0.15449017195347103</v>
      </c>
      <c r="E90" s="99">
        <f t="shared" si="5"/>
        <v>-0.15449017195347103</v>
      </c>
      <c r="F90" s="98">
        <f t="shared" si="6"/>
        <v>-8.8412576497113537E-2</v>
      </c>
      <c r="G90" s="99">
        <f t="shared" si="7"/>
        <v>-8.8412576497113537E-2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29</v>
      </c>
      <c r="W90" s="116">
        <v>36</v>
      </c>
      <c r="X90" s="116">
        <v>43</v>
      </c>
      <c r="Y90" s="116">
        <v>35</v>
      </c>
      <c r="Z90" s="116">
        <v>35</v>
      </c>
    </row>
    <row r="91" spans="1:30" ht="15" customHeight="1" x14ac:dyDescent="0.25">
      <c r="A91" s="51" t="s">
        <v>7</v>
      </c>
      <c r="B91" s="51"/>
      <c r="C91" s="101" t="str">
        <f t="shared" si="3"/>
        <v>$15.2 mil</v>
      </c>
      <c r="D91" s="98">
        <f t="shared" si="4"/>
        <v>-0.11303757140306459</v>
      </c>
      <c r="E91" s="99">
        <f t="shared" si="5"/>
        <v>-0.11303757140306459</v>
      </c>
      <c r="F91" s="98">
        <f t="shared" si="6"/>
        <v>-0.11441213686811447</v>
      </c>
      <c r="G91" s="99">
        <f t="shared" si="7"/>
        <v>-0.11441213686811447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186</v>
      </c>
      <c r="W91" s="116">
        <v>220</v>
      </c>
      <c r="X91" s="116">
        <v>266</v>
      </c>
      <c r="Y91" s="116">
        <v>236</v>
      </c>
      <c r="Z91" s="116">
        <v>273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4</v>
      </c>
      <c r="W93" s="116">
        <v>11</v>
      </c>
      <c r="X93" s="116">
        <v>16</v>
      </c>
      <c r="Y93" s="116">
        <v>13</v>
      </c>
      <c r="Z93" s="116">
        <v>10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42</v>
      </c>
      <c r="W94" s="116">
        <v>46</v>
      </c>
      <c r="X94" s="116">
        <v>62</v>
      </c>
      <c r="Y94" s="116">
        <v>60</v>
      </c>
      <c r="Z94" s="116">
        <v>62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0</v>
      </c>
      <c r="W95" s="116">
        <v>3</v>
      </c>
      <c r="X95" s="116">
        <v>3</v>
      </c>
      <c r="Y95" s="116">
        <v>6</v>
      </c>
      <c r="Z95" s="116">
        <v>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27</v>
      </c>
      <c r="W96" s="116">
        <v>32</v>
      </c>
      <c r="X96" s="116">
        <v>32</v>
      </c>
      <c r="Y96" s="116">
        <v>33</v>
      </c>
      <c r="Z96" s="116">
        <v>40</v>
      </c>
    </row>
    <row r="97" spans="1:32" ht="15" customHeight="1" x14ac:dyDescent="0.25">
      <c r="S97" s="119" t="s">
        <v>191</v>
      </c>
      <c r="T97" s="119"/>
      <c r="U97" s="116"/>
      <c r="V97" s="116">
        <v>19</v>
      </c>
      <c r="W97" s="116">
        <v>20</v>
      </c>
      <c r="X97" s="116">
        <v>24</v>
      </c>
      <c r="Y97" s="116">
        <v>21</v>
      </c>
      <c r="Z97" s="116">
        <v>23</v>
      </c>
    </row>
    <row r="98" spans="1:32" ht="15" customHeight="1" x14ac:dyDescent="0.25">
      <c r="S98" s="119" t="s">
        <v>192</v>
      </c>
      <c r="T98" s="119"/>
      <c r="U98" s="116"/>
      <c r="V98" s="116">
        <v>8</v>
      </c>
      <c r="W98" s="116">
        <v>8</v>
      </c>
      <c r="X98" s="116">
        <v>9</v>
      </c>
      <c r="Y98" s="116">
        <v>14</v>
      </c>
      <c r="Z98" s="116">
        <v>11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21</v>
      </c>
      <c r="W100" s="116">
        <v>24</v>
      </c>
      <c r="X100" s="116">
        <v>17</v>
      </c>
      <c r="Y100" s="116">
        <v>13</v>
      </c>
      <c r="Z100" s="116">
        <v>11</v>
      </c>
    </row>
    <row r="101" spans="1:32" x14ac:dyDescent="0.25">
      <c r="A101" s="20"/>
      <c r="S101" s="122" t="s">
        <v>54</v>
      </c>
      <c r="T101" s="122"/>
      <c r="U101" s="116"/>
      <c r="V101" s="116">
        <v>171</v>
      </c>
      <c r="W101" s="116">
        <v>204</v>
      </c>
      <c r="X101" s="116">
        <v>242</v>
      </c>
      <c r="Y101" s="116">
        <v>216</v>
      </c>
      <c r="Z101" s="116">
        <v>226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293</v>
      </c>
      <c r="W104" s="116">
        <v>403</v>
      </c>
      <c r="X104" s="116">
        <v>454</v>
      </c>
      <c r="Y104" s="116">
        <v>423</v>
      </c>
      <c r="Z104" s="116">
        <v>446</v>
      </c>
      <c r="AB104" s="113" t="str">
        <f>TEXT(Z104,"###,###")</f>
        <v>446</v>
      </c>
      <c r="AD104" s="134">
        <f>Z104/($Z$4)*100</f>
        <v>50</v>
      </c>
      <c r="AF104" s="113"/>
    </row>
    <row r="105" spans="1:32" x14ac:dyDescent="0.25">
      <c r="S105" s="119" t="s">
        <v>18</v>
      </c>
      <c r="T105" s="119"/>
      <c r="U105" s="116"/>
      <c r="V105" s="116">
        <v>132</v>
      </c>
      <c r="W105" s="116">
        <v>154</v>
      </c>
      <c r="X105" s="116">
        <v>156</v>
      </c>
      <c r="Y105" s="116">
        <v>158</v>
      </c>
      <c r="Z105" s="116">
        <v>165</v>
      </c>
      <c r="AB105" s="113" t="str">
        <f>TEXT(Z105,"###,###")</f>
        <v>165</v>
      </c>
      <c r="AD105" s="134">
        <f>Z105/($Z$4)*100</f>
        <v>18.497757847533634</v>
      </c>
      <c r="AF105" s="113"/>
    </row>
    <row r="106" spans="1:32" x14ac:dyDescent="0.25">
      <c r="S106" s="122" t="s">
        <v>54</v>
      </c>
      <c r="T106" s="122"/>
      <c r="U106" s="124"/>
      <c r="V106" s="124">
        <v>425</v>
      </c>
      <c r="W106" s="124">
        <v>557</v>
      </c>
      <c r="X106" s="124">
        <v>610</v>
      </c>
      <c r="Y106" s="124">
        <v>581</v>
      </c>
      <c r="Z106" s="124">
        <v>611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125</v>
      </c>
      <c r="W108" s="116">
        <v>163</v>
      </c>
      <c r="X108" s="116">
        <v>190</v>
      </c>
      <c r="Y108" s="116">
        <v>135</v>
      </c>
      <c r="Z108" s="116">
        <v>137</v>
      </c>
      <c r="AB108" s="113" t="str">
        <f>TEXT(Z108,"###,###")</f>
        <v>137</v>
      </c>
      <c r="AD108" s="134">
        <f>Z108/($Z$4)*100</f>
        <v>15.358744394618833</v>
      </c>
      <c r="AF108" s="113"/>
    </row>
    <row r="109" spans="1:32" x14ac:dyDescent="0.25">
      <c r="S109" s="119" t="s">
        <v>21</v>
      </c>
      <c r="T109" s="119"/>
      <c r="U109" s="116"/>
      <c r="V109" s="116">
        <v>67</v>
      </c>
      <c r="W109" s="116">
        <v>120</v>
      </c>
      <c r="X109" s="116">
        <v>134</v>
      </c>
      <c r="Y109" s="116">
        <v>151</v>
      </c>
      <c r="Z109" s="116">
        <v>179</v>
      </c>
      <c r="AB109" s="113" t="str">
        <f>TEXT(Z109,"###,###")</f>
        <v>179</v>
      </c>
      <c r="AD109" s="134">
        <f>Z109/($Z$4)*100</f>
        <v>20.067264573991032</v>
      </c>
      <c r="AF109" s="113"/>
    </row>
    <row r="110" spans="1:32" x14ac:dyDescent="0.25">
      <c r="S110" s="119" t="s">
        <v>22</v>
      </c>
      <c r="T110" s="119"/>
      <c r="U110" s="116"/>
      <c r="V110" s="116">
        <v>81</v>
      </c>
      <c r="W110" s="116">
        <v>89</v>
      </c>
      <c r="X110" s="116">
        <v>89</v>
      </c>
      <c r="Y110" s="116">
        <v>117</v>
      </c>
      <c r="Z110" s="116">
        <v>106</v>
      </c>
      <c r="AB110" s="113" t="str">
        <f>TEXT(Z110,"###,###")</f>
        <v>106</v>
      </c>
      <c r="AD110" s="134">
        <f>Z110/($Z$4)*100</f>
        <v>11.883408071748878</v>
      </c>
      <c r="AF110" s="113"/>
    </row>
    <row r="111" spans="1:32" x14ac:dyDescent="0.25">
      <c r="S111" s="119" t="s">
        <v>23</v>
      </c>
      <c r="T111" s="119"/>
      <c r="U111" s="116"/>
      <c r="V111" s="116">
        <v>160</v>
      </c>
      <c r="W111" s="116">
        <v>185</v>
      </c>
      <c r="X111" s="116">
        <v>205</v>
      </c>
      <c r="Y111" s="116">
        <v>178</v>
      </c>
      <c r="Z111" s="116">
        <v>190</v>
      </c>
      <c r="AB111" s="113" t="str">
        <f>TEXT(Z111,"###,###")</f>
        <v>190</v>
      </c>
      <c r="AD111" s="134">
        <f>Z111/($Z$4)*100</f>
        <v>21.300448430493272</v>
      </c>
      <c r="AF111" s="113"/>
    </row>
    <row r="112" spans="1:32" x14ac:dyDescent="0.25">
      <c r="S112" s="122" t="s">
        <v>54</v>
      </c>
      <c r="T112" s="122"/>
      <c r="U112" s="116"/>
      <c r="V112" s="116">
        <v>582</v>
      </c>
      <c r="W112" s="116">
        <v>740</v>
      </c>
      <c r="X112" s="116">
        <v>909</v>
      </c>
      <c r="Y112" s="116">
        <v>834</v>
      </c>
      <c r="Z112" s="116">
        <v>891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45.71</v>
      </c>
      <c r="W118" s="135">
        <v>45.01</v>
      </c>
      <c r="X118" s="135">
        <v>45.79</v>
      </c>
      <c r="Y118" s="135">
        <v>44.74</v>
      </c>
      <c r="Z118" s="135">
        <v>46.43</v>
      </c>
      <c r="AB118" s="113" t="str">
        <f>TEXT(Z118,"##.0")</f>
        <v>46.4</v>
      </c>
    </row>
    <row r="120" spans="19:32" x14ac:dyDescent="0.25">
      <c r="S120" s="105" t="s">
        <v>102</v>
      </c>
      <c r="T120" s="116"/>
      <c r="U120" s="116"/>
      <c r="V120" s="116">
        <v>210</v>
      </c>
      <c r="W120" s="116">
        <v>240</v>
      </c>
      <c r="X120" s="116">
        <v>282</v>
      </c>
      <c r="Y120" s="116">
        <v>258</v>
      </c>
      <c r="Z120" s="116">
        <v>276</v>
      </c>
      <c r="AB120" s="113" t="str">
        <f>TEXT(Z120,"###,###")</f>
        <v>276</v>
      </c>
    </row>
    <row r="121" spans="19:32" x14ac:dyDescent="0.25">
      <c r="S121" s="105" t="s">
        <v>103</v>
      </c>
      <c r="T121" s="116"/>
      <c r="U121" s="116"/>
      <c r="V121" s="116">
        <v>71</v>
      </c>
      <c r="W121" s="116">
        <v>83</v>
      </c>
      <c r="X121" s="116">
        <v>123</v>
      </c>
      <c r="Y121" s="116">
        <v>103</v>
      </c>
      <c r="Z121" s="116">
        <v>121</v>
      </c>
      <c r="AB121" s="113" t="str">
        <f>TEXT(Z121,"###,###")</f>
        <v>121</v>
      </c>
    </row>
    <row r="122" spans="19:32" x14ac:dyDescent="0.25">
      <c r="S122" s="105" t="s">
        <v>104</v>
      </c>
      <c r="T122" s="116"/>
      <c r="U122" s="116"/>
      <c r="V122" s="116">
        <v>78</v>
      </c>
      <c r="W122" s="116">
        <v>101</v>
      </c>
      <c r="X122" s="116">
        <v>104</v>
      </c>
      <c r="Y122" s="116">
        <v>93</v>
      </c>
      <c r="Z122" s="116">
        <v>99</v>
      </c>
      <c r="AB122" s="113" t="str">
        <f>TEXT(Z122,"###,###")</f>
        <v>99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288</v>
      </c>
      <c r="W124" s="116">
        <v>341</v>
      </c>
      <c r="X124" s="116">
        <v>386</v>
      </c>
      <c r="Y124" s="116">
        <v>351</v>
      </c>
      <c r="Z124" s="116">
        <v>375</v>
      </c>
      <c r="AB124" s="113" t="str">
        <f>TEXT(Z124,"###,###")</f>
        <v>375</v>
      </c>
      <c r="AD124" s="131">
        <f>Z124/$Z$7*100</f>
        <v>75.452716297786708</v>
      </c>
    </row>
    <row r="125" spans="19:32" x14ac:dyDescent="0.25">
      <c r="S125" s="105" t="s">
        <v>106</v>
      </c>
      <c r="T125" s="116"/>
      <c r="U125" s="116"/>
      <c r="V125" s="116">
        <v>149</v>
      </c>
      <c r="W125" s="116">
        <v>184</v>
      </c>
      <c r="X125" s="116">
        <v>227</v>
      </c>
      <c r="Y125" s="116">
        <v>196</v>
      </c>
      <c r="Z125" s="116">
        <v>220</v>
      </c>
      <c r="AB125" s="113" t="str">
        <f>TEXT(Z125,"###,###")</f>
        <v>220</v>
      </c>
      <c r="AD125" s="131">
        <f>Z125/$Z$7*100</f>
        <v>44.265593561368213</v>
      </c>
    </row>
    <row r="127" spans="19:32" x14ac:dyDescent="0.25">
      <c r="S127" s="105" t="s">
        <v>107</v>
      </c>
      <c r="T127" s="116"/>
      <c r="U127" s="116"/>
      <c r="V127" s="116">
        <v>187</v>
      </c>
      <c r="W127" s="116">
        <v>220</v>
      </c>
      <c r="X127" s="116">
        <v>263</v>
      </c>
      <c r="Y127" s="116">
        <v>238</v>
      </c>
      <c r="Z127" s="116">
        <v>267</v>
      </c>
      <c r="AB127" s="113" t="str">
        <f>TEXT(Z127,"###,###")</f>
        <v>267</v>
      </c>
      <c r="AD127" s="131">
        <f>Z127/$Z$7*100</f>
        <v>53.722334004024141</v>
      </c>
    </row>
    <row r="128" spans="19:32" x14ac:dyDescent="0.25">
      <c r="S128" s="105" t="s">
        <v>108</v>
      </c>
      <c r="T128" s="116"/>
      <c r="U128" s="116"/>
      <c r="V128" s="116">
        <v>169</v>
      </c>
      <c r="W128" s="116">
        <v>204</v>
      </c>
      <c r="X128" s="116">
        <v>241</v>
      </c>
      <c r="Y128" s="116">
        <v>219</v>
      </c>
      <c r="Z128" s="116">
        <v>230</v>
      </c>
      <c r="AB128" s="113" t="str">
        <f>TEXT(Z128,"###,###")</f>
        <v>230</v>
      </c>
      <c r="AD128" s="131">
        <f>Z128/$Z$7*100</f>
        <v>46.277665995975852</v>
      </c>
    </row>
    <row r="130" spans="19:20" x14ac:dyDescent="0.25">
      <c r="S130" s="105" t="s">
        <v>267</v>
      </c>
      <c r="T130" s="131">
        <v>55.533199195171022</v>
      </c>
    </row>
    <row r="131" spans="19:20" x14ac:dyDescent="0.25">
      <c r="S131" s="105" t="s">
        <v>268</v>
      </c>
      <c r="T131" s="131">
        <v>24.346076458752517</v>
      </c>
    </row>
    <row r="132" spans="19:20" x14ac:dyDescent="0.25">
      <c r="S132" s="105" t="s">
        <v>269</v>
      </c>
      <c r="T132" s="131">
        <v>19.919517102615693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2F2A0D-84C5-48B6-8725-CFE4D84DA6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33D23D-5ABE-4F24-99A9-9DA0D19FE0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1DA787-A0A9-42B7-8FF9-5B1551AB14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A8EA37-75F8-414C-A097-F048A474CD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9416-B0C9-423E-AA42-62CB2C674165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156</v>
      </c>
      <c r="T1" s="103"/>
      <c r="U1" s="103"/>
      <c r="V1" s="103"/>
      <c r="W1" s="103"/>
      <c r="X1" s="103"/>
      <c r="Y1" s="104" t="s">
        <v>238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156</v>
      </c>
      <c r="Y3" s="109" t="s">
        <v>238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10.44 Peterborough,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869</v>
      </c>
      <c r="W4" s="112">
        <v>908</v>
      </c>
      <c r="X4" s="112">
        <v>965</v>
      </c>
      <c r="Y4" s="112">
        <v>938</v>
      </c>
      <c r="Z4" s="112">
        <v>878</v>
      </c>
      <c r="AB4" s="113" t="str">
        <f>TEXT(Z4,"###,###")</f>
        <v>878</v>
      </c>
      <c r="AD4" s="114">
        <f>Z4/Y4-1</f>
        <v>-6.3965884861407196E-2</v>
      </c>
      <c r="AF4" s="114">
        <f>Z4/V4-1</f>
        <v>1.0356731875719172E-2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422</v>
      </c>
      <c r="W5" s="112">
        <v>483</v>
      </c>
      <c r="X5" s="112">
        <v>533</v>
      </c>
      <c r="Y5" s="112">
        <v>515</v>
      </c>
      <c r="Z5" s="112">
        <v>461</v>
      </c>
      <c r="AB5" s="113" t="str">
        <f>TEXT(Z5,"###,###")</f>
        <v>461</v>
      </c>
      <c r="AD5" s="114">
        <f t="shared" ref="AD5:AD9" si="0">Z5/Y5-1</f>
        <v>-0.10485436893203881</v>
      </c>
      <c r="AF5" s="114">
        <f t="shared" ref="AF5:AF9" si="1">Z5/V5-1</f>
        <v>9.2417061611374418E-2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448</v>
      </c>
      <c r="W6" s="112">
        <v>425</v>
      </c>
      <c r="X6" s="112">
        <v>432</v>
      </c>
      <c r="Y6" s="112">
        <v>423</v>
      </c>
      <c r="Z6" s="112">
        <v>419</v>
      </c>
      <c r="AB6" s="113" t="str">
        <f>TEXT(Z6,"###,###")</f>
        <v>419</v>
      </c>
      <c r="AD6" s="114">
        <f t="shared" si="0"/>
        <v>-9.4562647754137252E-3</v>
      </c>
      <c r="AF6" s="114">
        <f t="shared" si="1"/>
        <v>-6.4732142857142905E-2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593</v>
      </c>
      <c r="W7" s="112">
        <v>603</v>
      </c>
      <c r="X7" s="112">
        <v>637</v>
      </c>
      <c r="Y7" s="112">
        <v>617</v>
      </c>
      <c r="Z7" s="112">
        <v>609</v>
      </c>
      <c r="AB7" s="113" t="str">
        <f>TEXT(Z7,"###,###")</f>
        <v>609</v>
      </c>
      <c r="AD7" s="114">
        <f t="shared" si="0"/>
        <v>-1.2965964343598091E-2</v>
      </c>
      <c r="AF7" s="114">
        <f t="shared" si="1"/>
        <v>2.6981450252951067E-2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878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609</v>
      </c>
      <c r="P8" s="69"/>
      <c r="S8" s="111" t="s">
        <v>86</v>
      </c>
      <c r="T8" s="112"/>
      <c r="U8" s="112"/>
      <c r="V8" s="112">
        <v>23986.86</v>
      </c>
      <c r="W8" s="112">
        <v>23847.040000000001</v>
      </c>
      <c r="X8" s="112">
        <v>26000</v>
      </c>
      <c r="Y8" s="112">
        <v>25624</v>
      </c>
      <c r="Z8" s="112">
        <v>28522.36</v>
      </c>
      <c r="AB8" s="113" t="str">
        <f>TEXT(Z8,"$###,###")</f>
        <v>$28,522</v>
      </c>
      <c r="AD8" s="114">
        <f t="shared" si="0"/>
        <v>0.11311114580081183</v>
      </c>
      <c r="AF8" s="114">
        <f t="shared" si="1"/>
        <v>0.18908268943913464</v>
      </c>
    </row>
    <row r="9" spans="1:32" x14ac:dyDescent="0.25">
      <c r="A9" s="32" t="s">
        <v>15</v>
      </c>
      <c r="B9" s="73"/>
      <c r="C9" s="74"/>
      <c r="D9" s="75">
        <f>AD104</f>
        <v>61.731207289293856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50.410509031198693</v>
      </c>
      <c r="P9" s="76" t="s">
        <v>87</v>
      </c>
      <c r="S9" s="111" t="s">
        <v>7</v>
      </c>
      <c r="T9" s="112"/>
      <c r="U9" s="112"/>
      <c r="V9" s="112">
        <v>23266942</v>
      </c>
      <c r="W9" s="112">
        <v>24088341</v>
      </c>
      <c r="X9" s="112">
        <v>27488847</v>
      </c>
      <c r="Y9" s="112">
        <v>25193599</v>
      </c>
      <c r="Z9" s="112">
        <v>23408971</v>
      </c>
      <c r="AB9" s="113" t="str">
        <f>TEXT(Z9/1000000,"$#,###.0")&amp;" mil"</f>
        <v>$23.4 mil</v>
      </c>
      <c r="AD9" s="114">
        <f t="shared" si="0"/>
        <v>-7.0836564478143793E-2</v>
      </c>
      <c r="AF9" s="114">
        <f t="shared" si="1"/>
        <v>6.104326043362196E-3</v>
      </c>
    </row>
    <row r="10" spans="1:32" x14ac:dyDescent="0.25">
      <c r="A10" s="32" t="s">
        <v>18</v>
      </c>
      <c r="B10" s="73"/>
      <c r="C10" s="74"/>
      <c r="D10" s="75">
        <f>AD105</f>
        <v>20.501138952164009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50.082101806239741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76.68308702791461</v>
      </c>
      <c r="P11" s="76" t="s">
        <v>87</v>
      </c>
      <c r="S11" s="111" t="s">
        <v>30</v>
      </c>
      <c r="T11" s="116"/>
      <c r="U11" s="116"/>
      <c r="V11" s="116">
        <v>751</v>
      </c>
      <c r="W11" s="116">
        <v>781</v>
      </c>
      <c r="X11" s="116">
        <v>816</v>
      </c>
      <c r="Y11" s="116">
        <v>804</v>
      </c>
      <c r="Z11" s="116">
        <v>737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13.300492610837439</v>
      </c>
      <c r="P12" s="76" t="s">
        <v>87</v>
      </c>
      <c r="S12" s="111" t="s">
        <v>31</v>
      </c>
      <c r="T12" s="116"/>
      <c r="U12" s="116"/>
      <c r="V12" s="116">
        <v>117</v>
      </c>
      <c r="W12" s="116">
        <v>127</v>
      </c>
      <c r="X12" s="116">
        <v>148</v>
      </c>
      <c r="Y12" s="116">
        <v>136</v>
      </c>
      <c r="Z12" s="116">
        <v>143</v>
      </c>
    </row>
    <row r="13" spans="1:32" ht="15" customHeight="1" x14ac:dyDescent="0.25">
      <c r="A13" s="32" t="s">
        <v>20</v>
      </c>
      <c r="B13" s="74"/>
      <c r="C13" s="74"/>
      <c r="D13" s="75">
        <f>AD108</f>
        <v>17.65375854214123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9.8522167487684733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13.325740318906606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24.829157175398635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16.20294599018003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154</v>
      </c>
      <c r="Z15" s="116">
        <v>144</v>
      </c>
      <c r="AB15" s="121">
        <f t="shared" ref="AB15:AB34" si="2">IF(Z15="np",0,Z15/$Z$34)</f>
        <v>0.16382252559726962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26.309794988610481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83.797054009819973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</v>
      </c>
      <c r="Z16" s="116">
        <v>15</v>
      </c>
      <c r="AB16" s="121">
        <f t="shared" si="2"/>
        <v>1.7064846416382253E-2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104</v>
      </c>
      <c r="Z17" s="116">
        <v>96</v>
      </c>
      <c r="AB17" s="121">
        <f t="shared" si="2"/>
        <v>0.10921501706484642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Peterborough (2015-16 to 2019-20)</v>
      </c>
      <c r="B19" s="65"/>
      <c r="C19" s="65"/>
      <c r="D19" s="65"/>
      <c r="E19" s="65"/>
      <c r="F19" s="65"/>
      <c r="G19" s="65" t="str">
        <f>$S$1&amp;" ("&amp;$V$2&amp;" to "&amp;$Z$2&amp;")"</f>
        <v>Peterborough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52</v>
      </c>
      <c r="Z19" s="116">
        <v>39</v>
      </c>
      <c r="AB19" s="121">
        <f t="shared" si="2"/>
        <v>4.4368600682593858E-2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</v>
      </c>
      <c r="Z20" s="116">
        <v>9</v>
      </c>
      <c r="AB20" s="121">
        <f t="shared" si="2"/>
        <v>1.0238907849829351E-2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70</v>
      </c>
      <c r="Z21" s="116">
        <v>33</v>
      </c>
      <c r="AB21" s="121">
        <f t="shared" si="2"/>
        <v>3.7542662116040959E-2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87</v>
      </c>
      <c r="Z22" s="116">
        <v>58</v>
      </c>
      <c r="AB22" s="121">
        <f t="shared" si="2"/>
        <v>6.5984072810011382E-2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35</v>
      </c>
      <c r="Z23" s="116">
        <v>43</v>
      </c>
      <c r="AB23" s="121">
        <f t="shared" si="2"/>
        <v>4.8919226393629126E-2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</v>
      </c>
      <c r="Z24" s="116">
        <v>4</v>
      </c>
      <c r="AB24" s="121">
        <f t="shared" si="2"/>
        <v>4.5506257110352671E-3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</v>
      </c>
      <c r="Z25" s="116">
        <v>11</v>
      </c>
      <c r="AB25" s="121">
        <f t="shared" si="2"/>
        <v>1.2514220705346985E-2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</v>
      </c>
      <c r="Z26" s="116">
        <v>9</v>
      </c>
      <c r="AB26" s="121">
        <f t="shared" si="2"/>
        <v>1.0238907849829351E-2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13</v>
      </c>
      <c r="Z27" s="116">
        <v>17</v>
      </c>
      <c r="AB27" s="121">
        <f t="shared" si="2"/>
        <v>1.9340159271899887E-2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67</v>
      </c>
      <c r="Z28" s="116">
        <v>50</v>
      </c>
      <c r="AB28" s="121">
        <f t="shared" si="2"/>
        <v>5.6882821387940839E-2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86</v>
      </c>
      <c r="Z29" s="116">
        <v>63</v>
      </c>
      <c r="AB29" s="121">
        <f t="shared" si="2"/>
        <v>7.1672354948805458E-2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61</v>
      </c>
      <c r="Z30" s="116">
        <v>69</v>
      </c>
      <c r="AB30" s="121">
        <f t="shared" si="2"/>
        <v>7.8498293515358364E-2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79</v>
      </c>
      <c r="Z31" s="116">
        <v>90</v>
      </c>
      <c r="AB31" s="121">
        <f t="shared" si="2"/>
        <v>0.10238907849829351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3</v>
      </c>
      <c r="AB32" s="121">
        <f t="shared" si="2"/>
        <v>3.4129692832764505E-3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23</v>
      </c>
      <c r="Z33" s="116">
        <v>21</v>
      </c>
      <c r="AB33" s="121">
        <f t="shared" si="2"/>
        <v>2.3890784982935155E-2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939</v>
      </c>
      <c r="Z34" s="124">
        <v>879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512</v>
      </c>
      <c r="AB37" s="136">
        <f>Z37/Z40*100</f>
        <v>83.797054009819973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99</v>
      </c>
      <c r="AB38" s="136">
        <f>Z38/Z40*100</f>
        <v>16.20294599018003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9</v>
      </c>
      <c r="W45" s="116">
        <v>10</v>
      </c>
      <c r="X45" s="116">
        <v>15</v>
      </c>
      <c r="Y45" s="116">
        <v>6</v>
      </c>
      <c r="Z45" s="116">
        <v>8</v>
      </c>
    </row>
    <row r="46" spans="19:32" x14ac:dyDescent="0.25">
      <c r="S46" s="119" t="s">
        <v>39</v>
      </c>
      <c r="T46" s="119"/>
      <c r="U46" s="116"/>
      <c r="V46" s="116">
        <v>29</v>
      </c>
      <c r="W46" s="116">
        <v>45</v>
      </c>
      <c r="X46" s="116">
        <v>41</v>
      </c>
      <c r="Y46" s="116">
        <v>34</v>
      </c>
      <c r="Z46" s="116">
        <v>18</v>
      </c>
    </row>
    <row r="47" spans="19:32" x14ac:dyDescent="0.25">
      <c r="S47" s="119" t="s">
        <v>40</v>
      </c>
      <c r="T47" s="119"/>
      <c r="U47" s="116"/>
      <c r="V47" s="116">
        <v>43</v>
      </c>
      <c r="W47" s="116">
        <v>41</v>
      </c>
      <c r="X47" s="116">
        <v>46</v>
      </c>
      <c r="Y47" s="116">
        <v>50</v>
      </c>
      <c r="Z47" s="116">
        <v>52</v>
      </c>
    </row>
    <row r="48" spans="19:32" x14ac:dyDescent="0.25">
      <c r="S48" s="119" t="s">
        <v>41</v>
      </c>
      <c r="T48" s="119"/>
      <c r="U48" s="116"/>
      <c r="V48" s="116">
        <v>37</v>
      </c>
      <c r="W48" s="116">
        <v>42</v>
      </c>
      <c r="X48" s="116">
        <v>40</v>
      </c>
      <c r="Y48" s="116">
        <v>44</v>
      </c>
      <c r="Z48" s="116">
        <v>39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36</v>
      </c>
      <c r="W49" s="116">
        <v>41</v>
      </c>
      <c r="X49" s="116">
        <v>33</v>
      </c>
      <c r="Y49" s="116">
        <v>50</v>
      </c>
      <c r="Z49" s="116">
        <v>33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Peterborough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30</v>
      </c>
      <c r="W50" s="116">
        <v>25</v>
      </c>
      <c r="X50" s="116">
        <v>39</v>
      </c>
      <c r="Y50" s="116">
        <v>41</v>
      </c>
      <c r="Z50" s="116">
        <v>47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35</v>
      </c>
      <c r="W51" s="116">
        <v>37</v>
      </c>
      <c r="X51" s="116">
        <v>38</v>
      </c>
      <c r="Y51" s="116">
        <v>27</v>
      </c>
      <c r="Z51" s="116">
        <v>23</v>
      </c>
    </row>
    <row r="52" spans="1:26" ht="15" customHeight="1" x14ac:dyDescent="0.25">
      <c r="S52" s="119" t="s">
        <v>45</v>
      </c>
      <c r="T52" s="119"/>
      <c r="U52" s="116"/>
      <c r="V52" s="116">
        <v>40</v>
      </c>
      <c r="W52" s="116">
        <v>34</v>
      </c>
      <c r="X52" s="116">
        <v>32</v>
      </c>
      <c r="Y52" s="116">
        <v>48</v>
      </c>
      <c r="Z52" s="116">
        <v>37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31</v>
      </c>
      <c r="W53" s="116">
        <v>48</v>
      </c>
      <c r="X53" s="116">
        <v>53</v>
      </c>
      <c r="Y53" s="116">
        <v>53</v>
      </c>
      <c r="Z53" s="116">
        <v>38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55</v>
      </c>
      <c r="W54" s="116">
        <v>58</v>
      </c>
      <c r="X54" s="116">
        <v>46</v>
      </c>
      <c r="Y54" s="116">
        <v>41</v>
      </c>
      <c r="Z54" s="116">
        <v>49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46</v>
      </c>
      <c r="W55" s="116">
        <v>51</v>
      </c>
      <c r="X55" s="116">
        <v>51</v>
      </c>
      <c r="Y55" s="116">
        <v>61</v>
      </c>
      <c r="Z55" s="116">
        <v>53</v>
      </c>
    </row>
    <row r="56" spans="1:26" ht="15" customHeight="1" x14ac:dyDescent="0.25">
      <c r="S56" s="119" t="s">
        <v>49</v>
      </c>
      <c r="T56" s="119"/>
      <c r="U56" s="116"/>
      <c r="V56" s="116">
        <v>20</v>
      </c>
      <c r="W56" s="116">
        <v>34</v>
      </c>
      <c r="X56" s="116">
        <v>35</v>
      </c>
      <c r="Y56" s="116">
        <v>36</v>
      </c>
      <c r="Z56" s="116">
        <v>28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12</v>
      </c>
      <c r="W57" s="116">
        <v>14</v>
      </c>
      <c r="X57" s="116">
        <v>18</v>
      </c>
      <c r="Y57" s="116">
        <v>13</v>
      </c>
      <c r="Z57" s="116">
        <v>17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4</v>
      </c>
      <c r="X58" s="116">
        <v>0</v>
      </c>
      <c r="Y58" s="116">
        <v>0</v>
      </c>
      <c r="Z58" s="116">
        <v>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422</v>
      </c>
      <c r="W61" s="116">
        <v>483</v>
      </c>
      <c r="X61" s="116">
        <v>532</v>
      </c>
      <c r="Y61" s="116">
        <v>518</v>
      </c>
      <c r="Z61" s="116">
        <v>461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7</v>
      </c>
      <c r="W64" s="116">
        <v>15</v>
      </c>
      <c r="X64" s="116">
        <v>10</v>
      </c>
      <c r="Y64" s="116">
        <v>8</v>
      </c>
      <c r="Z64" s="116">
        <v>3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Peterborough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33</v>
      </c>
      <c r="W65" s="116">
        <v>18</v>
      </c>
      <c r="X65" s="116">
        <v>31</v>
      </c>
      <c r="Y65" s="116">
        <v>36</v>
      </c>
      <c r="Z65" s="116">
        <v>22</v>
      </c>
    </row>
    <row r="66" spans="1:26" x14ac:dyDescent="0.25">
      <c r="S66" s="119" t="s">
        <v>40</v>
      </c>
      <c r="T66" s="119"/>
      <c r="U66" s="116"/>
      <c r="V66" s="116">
        <v>28</v>
      </c>
      <c r="W66" s="116">
        <v>26</v>
      </c>
      <c r="X66" s="116">
        <v>29</v>
      </c>
      <c r="Y66" s="116">
        <v>26</v>
      </c>
      <c r="Z66" s="116">
        <v>26</v>
      </c>
    </row>
    <row r="67" spans="1:26" x14ac:dyDescent="0.25">
      <c r="S67" s="119" t="s">
        <v>41</v>
      </c>
      <c r="T67" s="119"/>
      <c r="U67" s="116"/>
      <c r="V67" s="116">
        <v>29</v>
      </c>
      <c r="W67" s="116">
        <v>24</v>
      </c>
      <c r="X67" s="116">
        <v>20</v>
      </c>
      <c r="Y67" s="116">
        <v>32</v>
      </c>
      <c r="Z67" s="116">
        <v>25</v>
      </c>
    </row>
    <row r="68" spans="1:26" x14ac:dyDescent="0.25">
      <c r="S68" s="119" t="s">
        <v>42</v>
      </c>
      <c r="T68" s="119"/>
      <c r="U68" s="116"/>
      <c r="V68" s="116">
        <v>28</v>
      </c>
      <c r="W68" s="116">
        <v>37</v>
      </c>
      <c r="X68" s="116">
        <v>38</v>
      </c>
      <c r="Y68" s="116">
        <v>40</v>
      </c>
      <c r="Z68" s="116">
        <v>44</v>
      </c>
    </row>
    <row r="69" spans="1:26" x14ac:dyDescent="0.25">
      <c r="S69" s="119" t="s">
        <v>43</v>
      </c>
      <c r="T69" s="119"/>
      <c r="U69" s="116"/>
      <c r="V69" s="116">
        <v>31</v>
      </c>
      <c r="W69" s="116">
        <v>36</v>
      </c>
      <c r="X69" s="116">
        <v>26</v>
      </c>
      <c r="Y69" s="116">
        <v>33</v>
      </c>
      <c r="Z69" s="116">
        <v>33</v>
      </c>
    </row>
    <row r="70" spans="1:26" x14ac:dyDescent="0.25">
      <c r="S70" s="119" t="s">
        <v>44</v>
      </c>
      <c r="T70" s="119"/>
      <c r="U70" s="116"/>
      <c r="V70" s="116">
        <v>28</v>
      </c>
      <c r="W70" s="116">
        <v>32</v>
      </c>
      <c r="X70" s="116">
        <v>26</v>
      </c>
      <c r="Y70" s="116">
        <v>32</v>
      </c>
      <c r="Z70" s="116">
        <v>29</v>
      </c>
    </row>
    <row r="71" spans="1:26" x14ac:dyDescent="0.25">
      <c r="S71" s="119" t="s">
        <v>45</v>
      </c>
      <c r="T71" s="119"/>
      <c r="U71" s="116"/>
      <c r="V71" s="116">
        <v>53</v>
      </c>
      <c r="W71" s="116">
        <v>41</v>
      </c>
      <c r="X71" s="116">
        <v>42</v>
      </c>
      <c r="Y71" s="116">
        <v>46</v>
      </c>
      <c r="Z71" s="116">
        <v>40</v>
      </c>
    </row>
    <row r="72" spans="1:26" x14ac:dyDescent="0.25">
      <c r="S72" s="119" t="s">
        <v>46</v>
      </c>
      <c r="T72" s="119"/>
      <c r="U72" s="116"/>
      <c r="V72" s="116">
        <v>42</v>
      </c>
      <c r="W72" s="116">
        <v>46</v>
      </c>
      <c r="X72" s="116">
        <v>47</v>
      </c>
      <c r="Y72" s="116">
        <v>30</v>
      </c>
      <c r="Z72" s="116">
        <v>46</v>
      </c>
    </row>
    <row r="73" spans="1:26" x14ac:dyDescent="0.25">
      <c r="S73" s="119" t="s">
        <v>47</v>
      </c>
      <c r="T73" s="119"/>
      <c r="U73" s="116"/>
      <c r="V73" s="116">
        <v>89</v>
      </c>
      <c r="W73" s="116">
        <v>76</v>
      </c>
      <c r="X73" s="116">
        <v>67</v>
      </c>
      <c r="Y73" s="116">
        <v>70</v>
      </c>
      <c r="Z73" s="116">
        <v>57</v>
      </c>
    </row>
    <row r="74" spans="1:26" x14ac:dyDescent="0.25">
      <c r="S74" s="119" t="s">
        <v>48</v>
      </c>
      <c r="T74" s="119"/>
      <c r="U74" s="116"/>
      <c r="V74" s="116">
        <v>45</v>
      </c>
      <c r="W74" s="116">
        <v>46</v>
      </c>
      <c r="X74" s="116">
        <v>51</v>
      </c>
      <c r="Y74" s="116">
        <v>49</v>
      </c>
      <c r="Z74" s="116">
        <v>54</v>
      </c>
    </row>
    <row r="75" spans="1:26" x14ac:dyDescent="0.25">
      <c r="S75" s="119" t="s">
        <v>49</v>
      </c>
      <c r="T75" s="119"/>
      <c r="U75" s="116"/>
      <c r="V75" s="116">
        <v>16</v>
      </c>
      <c r="W75" s="116">
        <v>21</v>
      </c>
      <c r="X75" s="116">
        <v>16</v>
      </c>
      <c r="Y75" s="116">
        <v>21</v>
      </c>
      <c r="Z75" s="116">
        <v>27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6</v>
      </c>
      <c r="Y76" s="116">
        <v>7</v>
      </c>
      <c r="Z76" s="116">
        <v>7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3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3</v>
      </c>
    </row>
    <row r="80" spans="1:26" x14ac:dyDescent="0.25">
      <c r="S80" s="122" t="s">
        <v>54</v>
      </c>
      <c r="T80" s="122"/>
      <c r="U80" s="116"/>
      <c r="V80" s="116">
        <v>450</v>
      </c>
      <c r="W80" s="116">
        <v>425</v>
      </c>
      <c r="X80" s="116">
        <v>432</v>
      </c>
      <c r="Y80" s="116">
        <v>420</v>
      </c>
      <c r="Z80" s="116">
        <v>420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Peterborough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11</v>
      </c>
      <c r="W83" s="116">
        <v>14</v>
      </c>
      <c r="X83" s="116">
        <v>13</v>
      </c>
      <c r="Y83" s="116">
        <v>17</v>
      </c>
      <c r="Z83" s="116">
        <v>18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13</v>
      </c>
      <c r="W84" s="116">
        <v>6</v>
      </c>
      <c r="X84" s="116">
        <v>10</v>
      </c>
      <c r="Y84" s="116">
        <v>12</v>
      </c>
      <c r="Z84" s="116">
        <v>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38</v>
      </c>
      <c r="W85" s="116">
        <v>40</v>
      </c>
      <c r="X85" s="116">
        <v>42</v>
      </c>
      <c r="Y85" s="116">
        <v>48</v>
      </c>
      <c r="Z85" s="116">
        <v>45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878</v>
      </c>
      <c r="D86" s="98">
        <f t="shared" ref="D86:D91" si="4">AD4</f>
        <v>-6.3965884861407196E-2</v>
      </c>
      <c r="E86" s="99">
        <f t="shared" ref="E86:E91" si="5">AD4</f>
        <v>-6.3965884861407196E-2</v>
      </c>
      <c r="F86" s="98">
        <f t="shared" ref="F86:F91" si="6">AF4</f>
        <v>1.0356731875719172E-2</v>
      </c>
      <c r="G86" s="99">
        <f t="shared" ref="G86:G91" si="7">AF4</f>
        <v>1.0356731875719172E-2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14</v>
      </c>
      <c r="W86" s="116">
        <v>10</v>
      </c>
      <c r="X86" s="116">
        <v>11</v>
      </c>
      <c r="Y86" s="116">
        <v>16</v>
      </c>
      <c r="Z86" s="116">
        <v>15</v>
      </c>
    </row>
    <row r="87" spans="1:30" ht="15" customHeight="1" x14ac:dyDescent="0.25">
      <c r="A87" s="100" t="s">
        <v>4</v>
      </c>
      <c r="B87" s="51"/>
      <c r="C87" s="101" t="str">
        <f t="shared" si="3"/>
        <v>461</v>
      </c>
      <c r="D87" s="98">
        <f t="shared" si="4"/>
        <v>-0.10485436893203881</v>
      </c>
      <c r="E87" s="99">
        <f t="shared" si="5"/>
        <v>-0.10485436893203881</v>
      </c>
      <c r="F87" s="98">
        <f t="shared" si="6"/>
        <v>9.2417061611374418E-2</v>
      </c>
      <c r="G87" s="99">
        <f t="shared" si="7"/>
        <v>9.2417061611374418E-2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5</v>
      </c>
      <c r="W87" s="116">
        <v>10</v>
      </c>
      <c r="X87" s="116">
        <v>9</v>
      </c>
      <c r="Y87" s="116">
        <v>9</v>
      </c>
      <c r="Z87" s="116">
        <v>5</v>
      </c>
    </row>
    <row r="88" spans="1:30" ht="15" customHeight="1" x14ac:dyDescent="0.25">
      <c r="A88" s="100" t="s">
        <v>5</v>
      </c>
      <c r="B88" s="51"/>
      <c r="C88" s="101" t="str">
        <f t="shared" si="3"/>
        <v>419</v>
      </c>
      <c r="D88" s="98">
        <f t="shared" si="4"/>
        <v>-9.4562647754137252E-3</v>
      </c>
      <c r="E88" s="99">
        <f t="shared" si="5"/>
        <v>-9.4562647754137252E-3</v>
      </c>
      <c r="F88" s="98">
        <f t="shared" si="6"/>
        <v>-6.4732142857142905E-2</v>
      </c>
      <c r="G88" s="99">
        <f t="shared" si="7"/>
        <v>-6.4732142857142905E-2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</v>
      </c>
      <c r="W88" s="116">
        <v>10</v>
      </c>
      <c r="X88" s="116">
        <v>13</v>
      </c>
      <c r="Y88" s="116">
        <v>12</v>
      </c>
      <c r="Z88" s="116">
        <v>14</v>
      </c>
    </row>
    <row r="89" spans="1:30" ht="15" customHeight="1" x14ac:dyDescent="0.25">
      <c r="A89" s="51" t="s">
        <v>6</v>
      </c>
      <c r="B89" s="51"/>
      <c r="C89" s="101" t="str">
        <f t="shared" si="3"/>
        <v>609</v>
      </c>
      <c r="D89" s="98">
        <f t="shared" si="4"/>
        <v>-1.2965964343598091E-2</v>
      </c>
      <c r="E89" s="99">
        <f t="shared" si="5"/>
        <v>-1.2965964343598091E-2</v>
      </c>
      <c r="F89" s="98">
        <f t="shared" si="6"/>
        <v>2.6981450252951067E-2</v>
      </c>
      <c r="G89" s="99">
        <f t="shared" si="7"/>
        <v>2.6981450252951067E-2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37</v>
      </c>
      <c r="W89" s="116">
        <v>43</v>
      </c>
      <c r="X89" s="116">
        <v>42</v>
      </c>
      <c r="Y89" s="116">
        <v>39</v>
      </c>
      <c r="Z89" s="116">
        <v>40</v>
      </c>
    </row>
    <row r="90" spans="1:30" ht="15" customHeight="1" x14ac:dyDescent="0.25">
      <c r="A90" s="51" t="s">
        <v>100</v>
      </c>
      <c r="B90" s="51"/>
      <c r="C90" s="101" t="str">
        <f t="shared" si="3"/>
        <v>$28,522</v>
      </c>
      <c r="D90" s="98">
        <f t="shared" si="4"/>
        <v>0.11311114580081183</v>
      </c>
      <c r="E90" s="99">
        <f t="shared" si="5"/>
        <v>0.11311114580081183</v>
      </c>
      <c r="F90" s="98">
        <f t="shared" si="6"/>
        <v>0.18908268943913464</v>
      </c>
      <c r="G90" s="99">
        <f t="shared" si="7"/>
        <v>0.18908268943913464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86</v>
      </c>
      <c r="W90" s="116">
        <v>89</v>
      </c>
      <c r="X90" s="116">
        <v>99</v>
      </c>
      <c r="Y90" s="116">
        <v>89</v>
      </c>
      <c r="Z90" s="116">
        <v>81</v>
      </c>
    </row>
    <row r="91" spans="1:30" ht="15" customHeight="1" x14ac:dyDescent="0.25">
      <c r="A91" s="51" t="s">
        <v>7</v>
      </c>
      <c r="B91" s="51"/>
      <c r="C91" s="101" t="str">
        <f t="shared" si="3"/>
        <v>$23.4 mil</v>
      </c>
      <c r="D91" s="98">
        <f t="shared" si="4"/>
        <v>-7.0836564478143793E-2</v>
      </c>
      <c r="E91" s="99">
        <f t="shared" si="5"/>
        <v>-7.0836564478143793E-2</v>
      </c>
      <c r="F91" s="98">
        <f t="shared" si="6"/>
        <v>6.104326043362196E-3</v>
      </c>
      <c r="G91" s="99">
        <f t="shared" si="7"/>
        <v>6.104326043362196E-3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282</v>
      </c>
      <c r="W91" s="116">
        <v>308</v>
      </c>
      <c r="X91" s="116">
        <v>328</v>
      </c>
      <c r="Y91" s="116">
        <v>325</v>
      </c>
      <c r="Z91" s="116">
        <v>306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9</v>
      </c>
      <c r="W93" s="116">
        <v>11</v>
      </c>
      <c r="X93" s="116">
        <v>8</v>
      </c>
      <c r="Y93" s="116">
        <v>8</v>
      </c>
      <c r="Z93" s="116">
        <v>13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37</v>
      </c>
      <c r="W94" s="116">
        <v>37</v>
      </c>
      <c r="X94" s="116">
        <v>37</v>
      </c>
      <c r="Y94" s="116">
        <v>37</v>
      </c>
      <c r="Z94" s="116">
        <v>37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15</v>
      </c>
      <c r="W95" s="116">
        <v>11</v>
      </c>
      <c r="X95" s="116">
        <v>9</v>
      </c>
      <c r="Y95" s="116">
        <v>11</v>
      </c>
      <c r="Z95" s="116">
        <v>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66</v>
      </c>
      <c r="W96" s="116">
        <v>50</v>
      </c>
      <c r="X96" s="116">
        <v>61</v>
      </c>
      <c r="Y96" s="116">
        <v>55</v>
      </c>
      <c r="Z96" s="116">
        <v>64</v>
      </c>
    </row>
    <row r="97" spans="1:32" ht="15" customHeight="1" x14ac:dyDescent="0.25">
      <c r="S97" s="119" t="s">
        <v>191</v>
      </c>
      <c r="T97" s="119"/>
      <c r="U97" s="116"/>
      <c r="V97" s="116">
        <v>21</v>
      </c>
      <c r="W97" s="116">
        <v>26</v>
      </c>
      <c r="X97" s="116">
        <v>21</v>
      </c>
      <c r="Y97" s="116">
        <v>20</v>
      </c>
      <c r="Z97" s="116">
        <v>29</v>
      </c>
    </row>
    <row r="98" spans="1:32" ht="15" customHeight="1" x14ac:dyDescent="0.25">
      <c r="S98" s="119" t="s">
        <v>192</v>
      </c>
      <c r="T98" s="119"/>
      <c r="U98" s="116"/>
      <c r="V98" s="116">
        <v>34</v>
      </c>
      <c r="W98" s="116">
        <v>34</v>
      </c>
      <c r="X98" s="116">
        <v>39</v>
      </c>
      <c r="Y98" s="116">
        <v>35</v>
      </c>
      <c r="Z98" s="116">
        <v>36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0</v>
      </c>
      <c r="X99" s="116">
        <v>2</v>
      </c>
      <c r="Y99" s="116">
        <v>5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46</v>
      </c>
      <c r="W100" s="116">
        <v>51</v>
      </c>
      <c r="X100" s="116">
        <v>45</v>
      </c>
      <c r="Y100" s="116">
        <v>48</v>
      </c>
      <c r="Z100" s="116">
        <v>53</v>
      </c>
    </row>
    <row r="101" spans="1:32" x14ac:dyDescent="0.25">
      <c r="A101" s="20"/>
      <c r="S101" s="122" t="s">
        <v>54</v>
      </c>
      <c r="T101" s="122"/>
      <c r="U101" s="116"/>
      <c r="V101" s="116">
        <v>309</v>
      </c>
      <c r="W101" s="116">
        <v>295</v>
      </c>
      <c r="X101" s="116">
        <v>309</v>
      </c>
      <c r="Y101" s="116">
        <v>291</v>
      </c>
      <c r="Z101" s="116">
        <v>306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554</v>
      </c>
      <c r="W104" s="116">
        <v>600</v>
      </c>
      <c r="X104" s="116">
        <v>646</v>
      </c>
      <c r="Y104" s="116">
        <v>603</v>
      </c>
      <c r="Z104" s="116">
        <v>542</v>
      </c>
      <c r="AB104" s="113" t="str">
        <f>TEXT(Z104,"###,###")</f>
        <v>542</v>
      </c>
      <c r="AD104" s="134">
        <f>Z104/($Z$4)*100</f>
        <v>61.731207289293856</v>
      </c>
      <c r="AF104" s="113"/>
    </row>
    <row r="105" spans="1:32" x14ac:dyDescent="0.25">
      <c r="S105" s="119" t="s">
        <v>18</v>
      </c>
      <c r="T105" s="119"/>
      <c r="U105" s="116"/>
      <c r="V105" s="116">
        <v>194</v>
      </c>
      <c r="W105" s="116">
        <v>188</v>
      </c>
      <c r="X105" s="116">
        <v>139</v>
      </c>
      <c r="Y105" s="116">
        <v>183</v>
      </c>
      <c r="Z105" s="116">
        <v>180</v>
      </c>
      <c r="AB105" s="113" t="str">
        <f>TEXT(Z105,"###,###")</f>
        <v>180</v>
      </c>
      <c r="AD105" s="134">
        <f>Z105/($Z$4)*100</f>
        <v>20.501138952164009</v>
      </c>
      <c r="AF105" s="113"/>
    </row>
    <row r="106" spans="1:32" x14ac:dyDescent="0.25">
      <c r="S106" s="122" t="s">
        <v>54</v>
      </c>
      <c r="T106" s="122"/>
      <c r="U106" s="124"/>
      <c r="V106" s="124">
        <v>748</v>
      </c>
      <c r="W106" s="124">
        <v>788</v>
      </c>
      <c r="X106" s="124">
        <v>785</v>
      </c>
      <c r="Y106" s="124">
        <v>786</v>
      </c>
      <c r="Z106" s="124">
        <v>722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133</v>
      </c>
      <c r="W108" s="116">
        <v>137</v>
      </c>
      <c r="X108" s="116">
        <v>175</v>
      </c>
      <c r="Y108" s="116">
        <v>159</v>
      </c>
      <c r="Z108" s="116">
        <v>155</v>
      </c>
      <c r="AB108" s="113" t="str">
        <f>TEXT(Z108,"###,###")</f>
        <v>155</v>
      </c>
      <c r="AD108" s="134">
        <f>Z108/($Z$4)*100</f>
        <v>17.65375854214123</v>
      </c>
      <c r="AF108" s="113"/>
    </row>
    <row r="109" spans="1:32" x14ac:dyDescent="0.25">
      <c r="S109" s="119" t="s">
        <v>21</v>
      </c>
      <c r="T109" s="119"/>
      <c r="U109" s="116"/>
      <c r="V109" s="116">
        <v>161</v>
      </c>
      <c r="W109" s="116">
        <v>210</v>
      </c>
      <c r="X109" s="116">
        <v>220</v>
      </c>
      <c r="Y109" s="116">
        <v>119</v>
      </c>
      <c r="Z109" s="116">
        <v>117</v>
      </c>
      <c r="AB109" s="113" t="str">
        <f>TEXT(Z109,"###,###")</f>
        <v>117</v>
      </c>
      <c r="AD109" s="134">
        <f>Z109/($Z$4)*100</f>
        <v>13.325740318906606</v>
      </c>
      <c r="AF109" s="113"/>
    </row>
    <row r="110" spans="1:32" x14ac:dyDescent="0.25">
      <c r="S110" s="119" t="s">
        <v>22</v>
      </c>
      <c r="T110" s="119"/>
      <c r="U110" s="116"/>
      <c r="V110" s="116">
        <v>206</v>
      </c>
      <c r="W110" s="116">
        <v>201</v>
      </c>
      <c r="X110" s="116">
        <v>164</v>
      </c>
      <c r="Y110" s="116">
        <v>279</v>
      </c>
      <c r="Z110" s="116">
        <v>218</v>
      </c>
      <c r="AB110" s="113" t="str">
        <f>TEXT(Z110,"###,###")</f>
        <v>218</v>
      </c>
      <c r="AD110" s="134">
        <f>Z110/($Z$4)*100</f>
        <v>24.829157175398635</v>
      </c>
      <c r="AF110" s="113"/>
    </row>
    <row r="111" spans="1:32" x14ac:dyDescent="0.25">
      <c r="S111" s="119" t="s">
        <v>23</v>
      </c>
      <c r="T111" s="119"/>
      <c r="U111" s="116"/>
      <c r="V111" s="116">
        <v>253</v>
      </c>
      <c r="W111" s="116">
        <v>240</v>
      </c>
      <c r="X111" s="116">
        <v>221</v>
      </c>
      <c r="Y111" s="116">
        <v>230</v>
      </c>
      <c r="Z111" s="116">
        <v>231</v>
      </c>
      <c r="AB111" s="113" t="str">
        <f>TEXT(Z111,"###,###")</f>
        <v>231</v>
      </c>
      <c r="AD111" s="134">
        <f>Z111/($Z$4)*100</f>
        <v>26.309794988610481</v>
      </c>
      <c r="AF111" s="113"/>
    </row>
    <row r="112" spans="1:32" x14ac:dyDescent="0.25">
      <c r="S112" s="122" t="s">
        <v>54</v>
      </c>
      <c r="T112" s="122"/>
      <c r="U112" s="116"/>
      <c r="V112" s="116">
        <v>873</v>
      </c>
      <c r="W112" s="116">
        <v>908</v>
      </c>
      <c r="X112" s="116">
        <v>961</v>
      </c>
      <c r="Y112" s="116">
        <v>936</v>
      </c>
      <c r="Z112" s="116">
        <v>879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45.87</v>
      </c>
      <c r="W118" s="135">
        <v>45.6</v>
      </c>
      <c r="X118" s="135">
        <v>45.56</v>
      </c>
      <c r="Y118" s="135">
        <v>45.42</v>
      </c>
      <c r="Z118" s="135">
        <v>46.54</v>
      </c>
      <c r="AB118" s="113" t="str">
        <f>TEXT(Z118,"##.0")</f>
        <v>46.5</v>
      </c>
    </row>
    <row r="120" spans="19:32" x14ac:dyDescent="0.25">
      <c r="S120" s="105" t="s">
        <v>102</v>
      </c>
      <c r="T120" s="116"/>
      <c r="U120" s="116"/>
      <c r="V120" s="116">
        <v>475</v>
      </c>
      <c r="W120" s="116">
        <v>476</v>
      </c>
      <c r="X120" s="116">
        <v>493</v>
      </c>
      <c r="Y120" s="116">
        <v>479</v>
      </c>
      <c r="Z120" s="116">
        <v>467</v>
      </c>
      <c r="AB120" s="113" t="str">
        <f>TEXT(Z120,"###,###")</f>
        <v>467</v>
      </c>
    </row>
    <row r="121" spans="19:32" x14ac:dyDescent="0.25">
      <c r="S121" s="105" t="s">
        <v>103</v>
      </c>
      <c r="T121" s="116"/>
      <c r="U121" s="116"/>
      <c r="V121" s="116">
        <v>60</v>
      </c>
      <c r="W121" s="116">
        <v>66</v>
      </c>
      <c r="X121" s="116">
        <v>88</v>
      </c>
      <c r="Y121" s="116">
        <v>75</v>
      </c>
      <c r="Z121" s="116">
        <v>81</v>
      </c>
      <c r="AB121" s="113" t="str">
        <f>TEXT(Z121,"###,###")</f>
        <v>81</v>
      </c>
    </row>
    <row r="122" spans="19:32" x14ac:dyDescent="0.25">
      <c r="S122" s="105" t="s">
        <v>104</v>
      </c>
      <c r="T122" s="116"/>
      <c r="U122" s="116"/>
      <c r="V122" s="116">
        <v>58</v>
      </c>
      <c r="W122" s="116">
        <v>61</v>
      </c>
      <c r="X122" s="116">
        <v>63</v>
      </c>
      <c r="Y122" s="116">
        <v>61</v>
      </c>
      <c r="Z122" s="116">
        <v>60</v>
      </c>
      <c r="AB122" s="113" t="str">
        <f>TEXT(Z122,"###,###")</f>
        <v>60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533</v>
      </c>
      <c r="W124" s="116">
        <v>537</v>
      </c>
      <c r="X124" s="116">
        <v>556</v>
      </c>
      <c r="Y124" s="116">
        <v>540</v>
      </c>
      <c r="Z124" s="116">
        <v>527</v>
      </c>
      <c r="AB124" s="113" t="str">
        <f>TEXT(Z124,"###,###")</f>
        <v>527</v>
      </c>
      <c r="AD124" s="131">
        <f>Z124/$Z$7*100</f>
        <v>86.535303776683094</v>
      </c>
    </row>
    <row r="125" spans="19:32" x14ac:dyDescent="0.25">
      <c r="S125" s="105" t="s">
        <v>106</v>
      </c>
      <c r="T125" s="116"/>
      <c r="U125" s="116"/>
      <c r="V125" s="116">
        <v>118</v>
      </c>
      <c r="W125" s="116">
        <v>127</v>
      </c>
      <c r="X125" s="116">
        <v>151</v>
      </c>
      <c r="Y125" s="116">
        <v>136</v>
      </c>
      <c r="Z125" s="116">
        <v>141</v>
      </c>
      <c r="AB125" s="113" t="str">
        <f>TEXT(Z125,"###,###")</f>
        <v>141</v>
      </c>
      <c r="AD125" s="131">
        <f>Z125/$Z$7*100</f>
        <v>23.152709359605911</v>
      </c>
    </row>
    <row r="127" spans="19:32" x14ac:dyDescent="0.25">
      <c r="S127" s="105" t="s">
        <v>107</v>
      </c>
      <c r="T127" s="116"/>
      <c r="U127" s="116"/>
      <c r="V127" s="116">
        <v>283</v>
      </c>
      <c r="W127" s="116">
        <v>308</v>
      </c>
      <c r="X127" s="116">
        <v>330</v>
      </c>
      <c r="Y127" s="116">
        <v>326</v>
      </c>
      <c r="Z127" s="116">
        <v>307</v>
      </c>
      <c r="AB127" s="113" t="str">
        <f>TEXT(Z127,"###,###")</f>
        <v>307</v>
      </c>
      <c r="AD127" s="131">
        <f>Z127/$Z$7*100</f>
        <v>50.410509031198693</v>
      </c>
    </row>
    <row r="128" spans="19:32" x14ac:dyDescent="0.25">
      <c r="S128" s="105" t="s">
        <v>108</v>
      </c>
      <c r="T128" s="116"/>
      <c r="U128" s="116"/>
      <c r="V128" s="116">
        <v>308</v>
      </c>
      <c r="W128" s="116">
        <v>295</v>
      </c>
      <c r="X128" s="116">
        <v>309</v>
      </c>
      <c r="Y128" s="116">
        <v>291</v>
      </c>
      <c r="Z128" s="116">
        <v>305</v>
      </c>
      <c r="AB128" s="113" t="str">
        <f>TEXT(Z128,"###,###")</f>
        <v>305</v>
      </c>
      <c r="AD128" s="131">
        <f>Z128/$Z$7*100</f>
        <v>50.082101806239741</v>
      </c>
    </row>
    <row r="130" spans="19:20" x14ac:dyDescent="0.25">
      <c r="S130" s="105" t="s">
        <v>267</v>
      </c>
      <c r="T130" s="131">
        <v>76.68308702791461</v>
      </c>
    </row>
    <row r="131" spans="19:20" x14ac:dyDescent="0.25">
      <c r="S131" s="105" t="s">
        <v>268</v>
      </c>
      <c r="T131" s="131">
        <v>13.300492610837439</v>
      </c>
    </row>
    <row r="132" spans="19:20" x14ac:dyDescent="0.25">
      <c r="S132" s="105" t="s">
        <v>269</v>
      </c>
      <c r="T132" s="131">
        <v>9.8522167487684733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625185-E73D-4D0F-BC97-6C32AA9908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2CFA03-8B2F-4068-8874-D1C1C526F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71DD57-9BE5-460B-B6B4-FEA4ABA490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72F2D4-B871-43C0-8D96-B73C3769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27AE-A25B-4B36-81F1-2325A66966F0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157</v>
      </c>
      <c r="T1" s="103"/>
      <c r="U1" s="103"/>
      <c r="V1" s="103"/>
      <c r="W1" s="103"/>
      <c r="X1" s="103"/>
      <c r="Y1" s="104" t="s">
        <v>239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157</v>
      </c>
      <c r="Y3" s="109" t="s">
        <v>239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10.45 Playford,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50939</v>
      </c>
      <c r="W4" s="112">
        <v>54126</v>
      </c>
      <c r="X4" s="112">
        <v>57825</v>
      </c>
      <c r="Y4" s="112">
        <v>59147</v>
      </c>
      <c r="Z4" s="112">
        <v>60140</v>
      </c>
      <c r="AB4" s="113" t="str">
        <f>TEXT(Z4,"###,###")</f>
        <v>60,140</v>
      </c>
      <c r="AD4" s="114">
        <f>Z4/Y4-1</f>
        <v>1.6788679053882705E-2</v>
      </c>
      <c r="AF4" s="114">
        <f>Z4/V4-1</f>
        <v>0.18062780973321035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28128</v>
      </c>
      <c r="W5" s="112">
        <v>29800</v>
      </c>
      <c r="X5" s="112">
        <v>32138</v>
      </c>
      <c r="Y5" s="112">
        <v>32296</v>
      </c>
      <c r="Z5" s="112">
        <v>32622</v>
      </c>
      <c r="AB5" s="113" t="str">
        <f>TEXT(Z5,"###,###")</f>
        <v>32,622</v>
      </c>
      <c r="AD5" s="114">
        <f t="shared" ref="AD5:AD9" si="0">Z5/Y5-1</f>
        <v>1.0094129303938493E-2</v>
      </c>
      <c r="AF5" s="114">
        <f t="shared" ref="AF5:AF9" si="1">Z5/V5-1</f>
        <v>0.15976962457337884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22811</v>
      </c>
      <c r="W6" s="112">
        <v>24326</v>
      </c>
      <c r="X6" s="112">
        <v>25687</v>
      </c>
      <c r="Y6" s="112">
        <v>26848</v>
      </c>
      <c r="Z6" s="112">
        <v>27515</v>
      </c>
      <c r="AB6" s="113" t="str">
        <f>TEXT(Z6,"###,###")</f>
        <v>27,515</v>
      </c>
      <c r="AD6" s="114">
        <f t="shared" si="0"/>
        <v>2.4843563766388632E-2</v>
      </c>
      <c r="AF6" s="114">
        <f t="shared" si="1"/>
        <v>0.20621629915391693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38882</v>
      </c>
      <c r="W7" s="112">
        <v>40300</v>
      </c>
      <c r="X7" s="112">
        <v>42346</v>
      </c>
      <c r="Y7" s="112">
        <v>43395</v>
      </c>
      <c r="Z7" s="112">
        <v>44566</v>
      </c>
      <c r="AB7" s="113" t="str">
        <f>TEXT(Z7,"###,###")</f>
        <v>44,566</v>
      </c>
      <c r="AD7" s="114">
        <f t="shared" si="0"/>
        <v>2.6984675653877188E-2</v>
      </c>
      <c r="AF7" s="114">
        <f t="shared" si="1"/>
        <v>0.14618589578725372</v>
      </c>
    </row>
    <row r="8" spans="1:32" ht="17.25" customHeight="1" x14ac:dyDescent="0.25">
      <c r="A8" s="66" t="s">
        <v>13</v>
      </c>
      <c r="B8" s="67"/>
      <c r="C8" s="31"/>
      <c r="D8" s="68" t="str">
        <f>AB4</f>
        <v>60,140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44,566</v>
      </c>
      <c r="P8" s="69"/>
      <c r="S8" s="111" t="s">
        <v>86</v>
      </c>
      <c r="T8" s="112"/>
      <c r="U8" s="112"/>
      <c r="V8" s="112">
        <v>41443.199999999997</v>
      </c>
      <c r="W8" s="112">
        <v>41494.870000000003</v>
      </c>
      <c r="X8" s="112">
        <v>43046.43</v>
      </c>
      <c r="Y8" s="112">
        <v>43526.25</v>
      </c>
      <c r="Z8" s="112">
        <v>44135.08</v>
      </c>
      <c r="AB8" s="113" t="str">
        <f>TEXT(Z8,"$###,###")</f>
        <v>$44,135</v>
      </c>
      <c r="AD8" s="114">
        <f t="shared" si="0"/>
        <v>1.3987651130065171E-2</v>
      </c>
      <c r="AF8" s="114">
        <f t="shared" si="1"/>
        <v>6.4953478495869188E-2</v>
      </c>
    </row>
    <row r="9" spans="1:32" x14ac:dyDescent="0.25">
      <c r="A9" s="32" t="s">
        <v>15</v>
      </c>
      <c r="B9" s="73"/>
      <c r="C9" s="74"/>
      <c r="D9" s="75">
        <f>AD104</f>
        <v>80.769870302627197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53.980613023381053</v>
      </c>
      <c r="P9" s="76" t="s">
        <v>87</v>
      </c>
      <c r="S9" s="111" t="s">
        <v>7</v>
      </c>
      <c r="T9" s="112"/>
      <c r="U9" s="112"/>
      <c r="V9" s="112">
        <v>1755362758</v>
      </c>
      <c r="W9" s="112">
        <v>1858902175</v>
      </c>
      <c r="X9" s="112">
        <v>2027749386</v>
      </c>
      <c r="Y9" s="112">
        <v>2128660684</v>
      </c>
      <c r="Z9" s="112">
        <v>2256112098</v>
      </c>
      <c r="AB9" s="113" t="str">
        <f>TEXT(Z9/1000000,"$#,###.0")&amp;" mil"</f>
        <v>$2,256.1 mil</v>
      </c>
      <c r="AD9" s="114">
        <f t="shared" si="0"/>
        <v>5.9873992580397495E-2</v>
      </c>
      <c r="AF9" s="114">
        <f t="shared" si="1"/>
        <v>0.28526829438408319</v>
      </c>
    </row>
    <row r="10" spans="1:32" x14ac:dyDescent="0.25">
      <c r="A10" s="32" t="s">
        <v>18</v>
      </c>
      <c r="B10" s="73"/>
      <c r="C10" s="74"/>
      <c r="D10" s="75">
        <f>AD105</f>
        <v>13.282341203857664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46.012655387515146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89.518915765381678</v>
      </c>
      <c r="P11" s="76" t="s">
        <v>87</v>
      </c>
      <c r="S11" s="111" t="s">
        <v>30</v>
      </c>
      <c r="T11" s="116"/>
      <c r="U11" s="116"/>
      <c r="V11" s="116">
        <v>47065</v>
      </c>
      <c r="W11" s="116">
        <v>50070</v>
      </c>
      <c r="X11" s="116">
        <v>53589</v>
      </c>
      <c r="Y11" s="116">
        <v>54831</v>
      </c>
      <c r="Z11" s="116">
        <v>55469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5.8430193420993586</v>
      </c>
      <c r="P12" s="76" t="s">
        <v>87</v>
      </c>
      <c r="S12" s="111" t="s">
        <v>31</v>
      </c>
      <c r="T12" s="116"/>
      <c r="U12" s="116"/>
      <c r="V12" s="116">
        <v>3873</v>
      </c>
      <c r="W12" s="116">
        <v>4056</v>
      </c>
      <c r="X12" s="116">
        <v>4233</v>
      </c>
      <c r="Y12" s="116">
        <v>4310</v>
      </c>
      <c r="Z12" s="116">
        <v>4670</v>
      </c>
    </row>
    <row r="13" spans="1:32" ht="15" customHeight="1" x14ac:dyDescent="0.25">
      <c r="A13" s="32" t="s">
        <v>20</v>
      </c>
      <c r="B13" s="74"/>
      <c r="C13" s="74"/>
      <c r="D13" s="75">
        <f>AD108</f>
        <v>10.675091453275689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4.6290894403805591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11.706019288327237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39.0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22.567342866644495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15.658730336826515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951</v>
      </c>
      <c r="Z15" s="116">
        <v>1013</v>
      </c>
      <c r="AB15" s="121">
        <f t="shared" ref="AB15:AB34" si="2">IF(Z15="np",0,Z15/$Z$34)</f>
        <v>1.6843750519612243E-2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48.786165613568336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84.341269663173478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302</v>
      </c>
      <c r="Z16" s="116">
        <v>340</v>
      </c>
      <c r="AB16" s="121">
        <f t="shared" si="2"/>
        <v>5.6533812207977922E-3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5522</v>
      </c>
      <c r="Z17" s="116">
        <v>5371</v>
      </c>
      <c r="AB17" s="121">
        <f t="shared" si="2"/>
        <v>8.930679569677924E-2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483</v>
      </c>
      <c r="Z18" s="116">
        <v>410</v>
      </c>
      <c r="AB18" s="121">
        <f t="shared" si="2"/>
        <v>6.817312648609102E-3</v>
      </c>
    </row>
    <row r="19" spans="1:28" x14ac:dyDescent="0.25">
      <c r="A19" s="65" t="str">
        <f>$S$1&amp;" ("&amp;$V$2&amp;" to "&amp;$Z$2&amp;")"</f>
        <v>Playford (2015-16 to 2019-20)</v>
      </c>
      <c r="B19" s="65"/>
      <c r="C19" s="65"/>
      <c r="D19" s="65"/>
      <c r="E19" s="65"/>
      <c r="F19" s="65"/>
      <c r="G19" s="65" t="str">
        <f>$S$1&amp;" ("&amp;$V$2&amp;" to "&amp;$Z$2&amp;")"</f>
        <v>Playford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4430</v>
      </c>
      <c r="Z19" s="116">
        <v>4517</v>
      </c>
      <c r="AB19" s="121">
        <f t="shared" si="2"/>
        <v>7.5106832277481259E-2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2606</v>
      </c>
      <c r="Z20" s="116">
        <v>2668</v>
      </c>
      <c r="AB20" s="121">
        <f t="shared" si="2"/>
        <v>4.436241499143679E-2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6450</v>
      </c>
      <c r="Z21" s="116">
        <v>7174</v>
      </c>
      <c r="AB21" s="121">
        <f t="shared" si="2"/>
        <v>0.1192863437588334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3333</v>
      </c>
      <c r="Z22" s="116">
        <v>3299</v>
      </c>
      <c r="AB22" s="121">
        <f t="shared" si="2"/>
        <v>5.4854425433564453E-2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3258</v>
      </c>
      <c r="Z23" s="116">
        <v>3297</v>
      </c>
      <c r="AB23" s="121">
        <f t="shared" si="2"/>
        <v>5.4821170249912704E-2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352</v>
      </c>
      <c r="Z24" s="116">
        <v>373</v>
      </c>
      <c r="AB24" s="121">
        <f t="shared" si="2"/>
        <v>6.2020917510516955E-3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1574</v>
      </c>
      <c r="Z25" s="116">
        <v>1739</v>
      </c>
      <c r="AB25" s="121">
        <f t="shared" si="2"/>
        <v>2.8915382185198117E-2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818</v>
      </c>
      <c r="Z26" s="116">
        <v>818</v>
      </c>
      <c r="AB26" s="121">
        <f t="shared" si="2"/>
        <v>1.3601370113566453E-2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2309</v>
      </c>
      <c r="Z27" s="116">
        <v>2319</v>
      </c>
      <c r="AB27" s="121">
        <f t="shared" si="2"/>
        <v>3.8559385444206118E-2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7321</v>
      </c>
      <c r="Z28" s="116">
        <v>7392</v>
      </c>
      <c r="AB28" s="121">
        <f t="shared" si="2"/>
        <v>0.12291115877687435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4023</v>
      </c>
      <c r="Z29" s="116">
        <v>3659</v>
      </c>
      <c r="AB29" s="121">
        <f t="shared" si="2"/>
        <v>6.0840358490879765E-2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3083</v>
      </c>
      <c r="Z30" s="116">
        <v>3223</v>
      </c>
      <c r="AB30" s="121">
        <f t="shared" si="2"/>
        <v>5.3590728454797891E-2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7304</v>
      </c>
      <c r="Z31" s="116">
        <v>7814</v>
      </c>
      <c r="AB31" s="121">
        <f t="shared" si="2"/>
        <v>0.12992800252739395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658</v>
      </c>
      <c r="Z32" s="116">
        <v>754</v>
      </c>
      <c r="AB32" s="121">
        <f t="shared" si="2"/>
        <v>1.2537204236710398E-2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2015</v>
      </c>
      <c r="Z33" s="116">
        <v>2118</v>
      </c>
      <c r="AB33" s="121">
        <f t="shared" si="2"/>
        <v>3.5217239487205065E-2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59141</v>
      </c>
      <c r="Z34" s="124">
        <v>60141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37585</v>
      </c>
      <c r="AB37" s="136">
        <f>Z37/Z40*100</f>
        <v>84.341269663173478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6978</v>
      </c>
      <c r="AB38" s="136">
        <f>Z38/Z40*100</f>
        <v>15.658730336826515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44563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16</v>
      </c>
      <c r="W44" s="116">
        <v>22</v>
      </c>
      <c r="X44" s="116">
        <v>22</v>
      </c>
      <c r="Y44" s="116">
        <v>31</v>
      </c>
      <c r="Z44" s="116">
        <v>44</v>
      </c>
    </row>
    <row r="45" spans="19:32" x14ac:dyDescent="0.25">
      <c r="S45" s="119" t="s">
        <v>38</v>
      </c>
      <c r="T45" s="119"/>
      <c r="U45" s="116"/>
      <c r="V45" s="116">
        <v>503</v>
      </c>
      <c r="W45" s="116">
        <v>480</v>
      </c>
      <c r="X45" s="116">
        <v>538</v>
      </c>
      <c r="Y45" s="116">
        <v>549</v>
      </c>
      <c r="Z45" s="116">
        <v>578</v>
      </c>
    </row>
    <row r="46" spans="19:32" x14ac:dyDescent="0.25">
      <c r="S46" s="119" t="s">
        <v>39</v>
      </c>
      <c r="T46" s="119"/>
      <c r="U46" s="116"/>
      <c r="V46" s="116">
        <v>1628</v>
      </c>
      <c r="W46" s="116">
        <v>1754</v>
      </c>
      <c r="X46" s="116">
        <v>1809</v>
      </c>
      <c r="Y46" s="116">
        <v>1787</v>
      </c>
      <c r="Z46" s="116">
        <v>1715</v>
      </c>
    </row>
    <row r="47" spans="19:32" x14ac:dyDescent="0.25">
      <c r="S47" s="119" t="s">
        <v>40</v>
      </c>
      <c r="T47" s="119"/>
      <c r="U47" s="116"/>
      <c r="V47" s="116">
        <v>3120</v>
      </c>
      <c r="W47" s="116">
        <v>3316</v>
      </c>
      <c r="X47" s="116">
        <v>3518</v>
      </c>
      <c r="Y47" s="116">
        <v>3469</v>
      </c>
      <c r="Z47" s="116">
        <v>3420</v>
      </c>
    </row>
    <row r="48" spans="19:32" x14ac:dyDescent="0.25">
      <c r="S48" s="119" t="s">
        <v>41</v>
      </c>
      <c r="T48" s="119"/>
      <c r="U48" s="116"/>
      <c r="V48" s="116">
        <v>4044</v>
      </c>
      <c r="W48" s="116">
        <v>4274</v>
      </c>
      <c r="X48" s="116">
        <v>4615</v>
      </c>
      <c r="Y48" s="116">
        <v>4790</v>
      </c>
      <c r="Z48" s="116">
        <v>4815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3874</v>
      </c>
      <c r="W49" s="116">
        <v>4152</v>
      </c>
      <c r="X49" s="116">
        <v>4546</v>
      </c>
      <c r="Y49" s="116">
        <v>4589</v>
      </c>
      <c r="Z49" s="116">
        <v>4531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Playford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2938</v>
      </c>
      <c r="W50" s="116">
        <v>3054</v>
      </c>
      <c r="X50" s="116">
        <v>3406</v>
      </c>
      <c r="Y50" s="116">
        <v>3591</v>
      </c>
      <c r="Z50" s="116">
        <v>3833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2666</v>
      </c>
      <c r="W51" s="116">
        <v>2832</v>
      </c>
      <c r="X51" s="116">
        <v>3005</v>
      </c>
      <c r="Y51" s="116">
        <v>3031</v>
      </c>
      <c r="Z51" s="116">
        <v>3081</v>
      </c>
    </row>
    <row r="52" spans="1:26" ht="15" customHeight="1" x14ac:dyDescent="0.25">
      <c r="S52" s="119" t="s">
        <v>45</v>
      </c>
      <c r="T52" s="119"/>
      <c r="U52" s="116"/>
      <c r="V52" s="116">
        <v>2672</v>
      </c>
      <c r="W52" s="116">
        <v>2858</v>
      </c>
      <c r="X52" s="116">
        <v>3085</v>
      </c>
      <c r="Y52" s="116">
        <v>2852</v>
      </c>
      <c r="Z52" s="116">
        <v>2821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2628</v>
      </c>
      <c r="W53" s="116">
        <v>2703</v>
      </c>
      <c r="X53" s="116">
        <v>2818</v>
      </c>
      <c r="Y53" s="116">
        <v>2751</v>
      </c>
      <c r="Z53" s="116">
        <v>2748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2084</v>
      </c>
      <c r="W54" s="116">
        <v>2192</v>
      </c>
      <c r="X54" s="116">
        <v>2472</v>
      </c>
      <c r="Y54" s="116">
        <v>2391</v>
      </c>
      <c r="Z54" s="116">
        <v>2388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1246</v>
      </c>
      <c r="W55" s="116">
        <v>1369</v>
      </c>
      <c r="X55" s="116">
        <v>1466</v>
      </c>
      <c r="Y55" s="116">
        <v>1594</v>
      </c>
      <c r="Z55" s="116">
        <v>1703</v>
      </c>
    </row>
    <row r="56" spans="1:26" ht="15" customHeight="1" x14ac:dyDescent="0.25">
      <c r="S56" s="119" t="s">
        <v>49</v>
      </c>
      <c r="T56" s="119"/>
      <c r="U56" s="116"/>
      <c r="V56" s="116">
        <v>499</v>
      </c>
      <c r="W56" s="116">
        <v>543</v>
      </c>
      <c r="X56" s="116">
        <v>569</v>
      </c>
      <c r="Y56" s="116">
        <v>588</v>
      </c>
      <c r="Z56" s="116">
        <v>651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130</v>
      </c>
      <c r="W57" s="116">
        <v>154</v>
      </c>
      <c r="X57" s="116">
        <v>153</v>
      </c>
      <c r="Y57" s="116">
        <v>178</v>
      </c>
      <c r="Z57" s="116">
        <v>188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47</v>
      </c>
      <c r="W58" s="116">
        <v>62</v>
      </c>
      <c r="X58" s="116">
        <v>58</v>
      </c>
      <c r="Y58" s="116">
        <v>60</v>
      </c>
      <c r="Z58" s="116">
        <v>66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22</v>
      </c>
      <c r="W59" s="116">
        <v>21</v>
      </c>
      <c r="X59" s="116">
        <v>33</v>
      </c>
      <c r="Y59" s="116">
        <v>23</v>
      </c>
      <c r="Z59" s="116">
        <v>24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11</v>
      </c>
      <c r="W60" s="116">
        <v>14</v>
      </c>
      <c r="X60" s="116">
        <v>12</v>
      </c>
      <c r="Y60" s="116">
        <v>15</v>
      </c>
      <c r="Z60" s="116">
        <v>15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28128</v>
      </c>
      <c r="W61" s="116">
        <v>29800</v>
      </c>
      <c r="X61" s="116">
        <v>32138</v>
      </c>
      <c r="Y61" s="116">
        <v>32298</v>
      </c>
      <c r="Z61" s="116">
        <v>32627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33</v>
      </c>
      <c r="W63" s="116">
        <v>22</v>
      </c>
      <c r="X63" s="116">
        <v>34</v>
      </c>
      <c r="Y63" s="116">
        <v>37</v>
      </c>
      <c r="Z63" s="116">
        <v>47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560</v>
      </c>
      <c r="W64" s="116">
        <v>615</v>
      </c>
      <c r="X64" s="116">
        <v>661</v>
      </c>
      <c r="Y64" s="116">
        <v>663</v>
      </c>
      <c r="Z64" s="116">
        <v>679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Playford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1614</v>
      </c>
      <c r="W65" s="116">
        <v>1819</v>
      </c>
      <c r="X65" s="116">
        <v>1828</v>
      </c>
      <c r="Y65" s="116">
        <v>1862</v>
      </c>
      <c r="Z65" s="116">
        <v>1733</v>
      </c>
    </row>
    <row r="66" spans="1:26" x14ac:dyDescent="0.25">
      <c r="S66" s="119" t="s">
        <v>40</v>
      </c>
      <c r="T66" s="119"/>
      <c r="U66" s="116"/>
      <c r="V66" s="116">
        <v>2782</v>
      </c>
      <c r="W66" s="116">
        <v>2860</v>
      </c>
      <c r="X66" s="116">
        <v>3171</v>
      </c>
      <c r="Y66" s="116">
        <v>3284</v>
      </c>
      <c r="Z66" s="116">
        <v>3294</v>
      </c>
    </row>
    <row r="67" spans="1:26" x14ac:dyDescent="0.25">
      <c r="S67" s="119" t="s">
        <v>41</v>
      </c>
      <c r="T67" s="119"/>
      <c r="U67" s="116"/>
      <c r="V67" s="116">
        <v>3268</v>
      </c>
      <c r="W67" s="116">
        <v>3327</v>
      </c>
      <c r="X67" s="116">
        <v>3459</v>
      </c>
      <c r="Y67" s="116">
        <v>3731</v>
      </c>
      <c r="Z67" s="116">
        <v>3806</v>
      </c>
    </row>
    <row r="68" spans="1:26" x14ac:dyDescent="0.25">
      <c r="S68" s="119" t="s">
        <v>42</v>
      </c>
      <c r="T68" s="119"/>
      <c r="U68" s="116"/>
      <c r="V68" s="116">
        <v>2636</v>
      </c>
      <c r="W68" s="116">
        <v>2984</v>
      </c>
      <c r="X68" s="116">
        <v>3180</v>
      </c>
      <c r="Y68" s="116">
        <v>3403</v>
      </c>
      <c r="Z68" s="116">
        <v>3525</v>
      </c>
    </row>
    <row r="69" spans="1:26" x14ac:dyDescent="0.25">
      <c r="S69" s="119" t="s">
        <v>43</v>
      </c>
      <c r="T69" s="119"/>
      <c r="U69" s="116"/>
      <c r="V69" s="116">
        <v>2151</v>
      </c>
      <c r="W69" s="116">
        <v>2271</v>
      </c>
      <c r="X69" s="116">
        <v>2483</v>
      </c>
      <c r="Y69" s="116">
        <v>2858</v>
      </c>
      <c r="Z69" s="116">
        <v>3036</v>
      </c>
    </row>
    <row r="70" spans="1:26" x14ac:dyDescent="0.25">
      <c r="S70" s="119" t="s">
        <v>44</v>
      </c>
      <c r="T70" s="119"/>
      <c r="U70" s="116"/>
      <c r="V70" s="116">
        <v>2101</v>
      </c>
      <c r="W70" s="116">
        <v>2182</v>
      </c>
      <c r="X70" s="116">
        <v>2259</v>
      </c>
      <c r="Y70" s="116">
        <v>2286</v>
      </c>
      <c r="Z70" s="116">
        <v>2387</v>
      </c>
    </row>
    <row r="71" spans="1:26" x14ac:dyDescent="0.25">
      <c r="S71" s="119" t="s">
        <v>45</v>
      </c>
      <c r="T71" s="119"/>
      <c r="U71" s="116"/>
      <c r="V71" s="116">
        <v>2250</v>
      </c>
      <c r="W71" s="116">
        <v>2421</v>
      </c>
      <c r="X71" s="116">
        <v>2529</v>
      </c>
      <c r="Y71" s="116">
        <v>2408</v>
      </c>
      <c r="Z71" s="116">
        <v>2372</v>
      </c>
    </row>
    <row r="72" spans="1:26" x14ac:dyDescent="0.25">
      <c r="S72" s="119" t="s">
        <v>46</v>
      </c>
      <c r="T72" s="119"/>
      <c r="U72" s="116"/>
      <c r="V72" s="116">
        <v>2277</v>
      </c>
      <c r="W72" s="116">
        <v>2336</v>
      </c>
      <c r="X72" s="116">
        <v>2332</v>
      </c>
      <c r="Y72" s="116">
        <v>2363</v>
      </c>
      <c r="Z72" s="116">
        <v>2439</v>
      </c>
    </row>
    <row r="73" spans="1:26" x14ac:dyDescent="0.25">
      <c r="S73" s="119" t="s">
        <v>47</v>
      </c>
      <c r="T73" s="119"/>
      <c r="U73" s="116"/>
      <c r="V73" s="116">
        <v>1690</v>
      </c>
      <c r="W73" s="116">
        <v>1872</v>
      </c>
      <c r="X73" s="116">
        <v>2015</v>
      </c>
      <c r="Y73" s="116">
        <v>2069</v>
      </c>
      <c r="Z73" s="116">
        <v>2131</v>
      </c>
    </row>
    <row r="74" spans="1:26" x14ac:dyDescent="0.25">
      <c r="S74" s="119" t="s">
        <v>48</v>
      </c>
      <c r="T74" s="119"/>
      <c r="U74" s="116"/>
      <c r="V74" s="116">
        <v>956</v>
      </c>
      <c r="W74" s="116">
        <v>1070</v>
      </c>
      <c r="X74" s="116">
        <v>1140</v>
      </c>
      <c r="Y74" s="116">
        <v>1220</v>
      </c>
      <c r="Z74" s="116">
        <v>1365</v>
      </c>
    </row>
    <row r="75" spans="1:26" x14ac:dyDescent="0.25">
      <c r="S75" s="119" t="s">
        <v>49</v>
      </c>
      <c r="T75" s="119"/>
      <c r="U75" s="116"/>
      <c r="V75" s="116">
        <v>339</v>
      </c>
      <c r="W75" s="116">
        <v>361</v>
      </c>
      <c r="X75" s="116">
        <v>391</v>
      </c>
      <c r="Y75" s="116">
        <v>464</v>
      </c>
      <c r="Z75" s="116">
        <v>482</v>
      </c>
    </row>
    <row r="76" spans="1:26" x14ac:dyDescent="0.25">
      <c r="S76" s="119" t="s">
        <v>50</v>
      </c>
      <c r="T76" s="119"/>
      <c r="U76" s="116"/>
      <c r="V76" s="116">
        <v>83</v>
      </c>
      <c r="W76" s="116">
        <v>115</v>
      </c>
      <c r="X76" s="116">
        <v>103</v>
      </c>
      <c r="Y76" s="116">
        <v>112</v>
      </c>
      <c r="Z76" s="116">
        <v>131</v>
      </c>
    </row>
    <row r="77" spans="1:26" x14ac:dyDescent="0.25">
      <c r="S77" s="119" t="s">
        <v>51</v>
      </c>
      <c r="T77" s="119"/>
      <c r="U77" s="116"/>
      <c r="V77" s="116">
        <v>37</v>
      </c>
      <c r="W77" s="116">
        <v>35</v>
      </c>
      <c r="X77" s="116">
        <v>45</v>
      </c>
      <c r="Y77" s="116">
        <v>50</v>
      </c>
      <c r="Z77" s="116">
        <v>47</v>
      </c>
    </row>
    <row r="78" spans="1:26" x14ac:dyDescent="0.25">
      <c r="S78" s="119" t="s">
        <v>52</v>
      </c>
      <c r="T78" s="119"/>
      <c r="U78" s="116"/>
      <c r="V78" s="116">
        <v>20</v>
      </c>
      <c r="W78" s="116">
        <v>18</v>
      </c>
      <c r="X78" s="116">
        <v>21</v>
      </c>
      <c r="Y78" s="116">
        <v>17</v>
      </c>
      <c r="Z78" s="116">
        <v>24</v>
      </c>
    </row>
    <row r="79" spans="1:26" x14ac:dyDescent="0.25">
      <c r="S79" s="119" t="s">
        <v>53</v>
      </c>
      <c r="T79" s="119"/>
      <c r="U79" s="116"/>
      <c r="V79" s="116">
        <v>19</v>
      </c>
      <c r="W79" s="116">
        <v>18</v>
      </c>
      <c r="X79" s="116">
        <v>20</v>
      </c>
      <c r="Y79" s="116">
        <v>19</v>
      </c>
      <c r="Z79" s="116">
        <v>21</v>
      </c>
    </row>
    <row r="80" spans="1:26" x14ac:dyDescent="0.25">
      <c r="S80" s="122" t="s">
        <v>54</v>
      </c>
      <c r="T80" s="122"/>
      <c r="U80" s="116"/>
      <c r="V80" s="116">
        <v>22811</v>
      </c>
      <c r="W80" s="116">
        <v>24326</v>
      </c>
      <c r="X80" s="116">
        <v>25687</v>
      </c>
      <c r="Y80" s="116">
        <v>26844</v>
      </c>
      <c r="Z80" s="116">
        <v>27515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Playford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1542</v>
      </c>
      <c r="W83" s="116">
        <v>1630</v>
      </c>
      <c r="X83" s="116">
        <v>1722</v>
      </c>
      <c r="Y83" s="116">
        <v>1715</v>
      </c>
      <c r="Z83" s="116">
        <v>1850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1215</v>
      </c>
      <c r="W84" s="116">
        <v>1269</v>
      </c>
      <c r="X84" s="116">
        <v>1380</v>
      </c>
      <c r="Y84" s="116">
        <v>1456</v>
      </c>
      <c r="Z84" s="116">
        <v>1482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3733</v>
      </c>
      <c r="W85" s="116">
        <v>3848</v>
      </c>
      <c r="X85" s="116">
        <v>4067</v>
      </c>
      <c r="Y85" s="116">
        <v>4260</v>
      </c>
      <c r="Z85" s="116">
        <v>4352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60,140</v>
      </c>
      <c r="D86" s="98">
        <f t="shared" ref="D86:D91" si="4">AD4</f>
        <v>1.6788679053882705E-2</v>
      </c>
      <c r="E86" s="99">
        <f t="shared" ref="E86:E91" si="5">AD4</f>
        <v>1.6788679053882705E-2</v>
      </c>
      <c r="F86" s="98">
        <f t="shared" ref="F86:F91" si="6">AF4</f>
        <v>0.18062780973321035</v>
      </c>
      <c r="G86" s="99">
        <f t="shared" ref="G86:G91" si="7">AF4</f>
        <v>0.18062780973321035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1412</v>
      </c>
      <c r="W86" s="116">
        <v>1490</v>
      </c>
      <c r="X86" s="116">
        <v>1629</v>
      </c>
      <c r="Y86" s="116">
        <v>1673</v>
      </c>
      <c r="Z86" s="116">
        <v>1776</v>
      </c>
    </row>
    <row r="87" spans="1:30" ht="15" customHeight="1" x14ac:dyDescent="0.25">
      <c r="A87" s="100" t="s">
        <v>4</v>
      </c>
      <c r="B87" s="51"/>
      <c r="C87" s="101" t="str">
        <f t="shared" si="3"/>
        <v>32,622</v>
      </c>
      <c r="D87" s="98">
        <f t="shared" si="4"/>
        <v>1.0094129303938493E-2</v>
      </c>
      <c r="E87" s="99">
        <f t="shared" si="5"/>
        <v>1.0094129303938493E-2</v>
      </c>
      <c r="F87" s="98">
        <f t="shared" si="6"/>
        <v>0.15976962457337884</v>
      </c>
      <c r="G87" s="99">
        <f t="shared" si="7"/>
        <v>0.15976962457337884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855</v>
      </c>
      <c r="W87" s="116">
        <v>905</v>
      </c>
      <c r="X87" s="116">
        <v>929</v>
      </c>
      <c r="Y87" s="116">
        <v>973</v>
      </c>
      <c r="Z87" s="116">
        <v>986</v>
      </c>
    </row>
    <row r="88" spans="1:30" ht="15" customHeight="1" x14ac:dyDescent="0.25">
      <c r="A88" s="100" t="s">
        <v>5</v>
      </c>
      <c r="B88" s="51"/>
      <c r="C88" s="101" t="str">
        <f t="shared" si="3"/>
        <v>27,515</v>
      </c>
      <c r="D88" s="98">
        <f t="shared" si="4"/>
        <v>2.4843563766388632E-2</v>
      </c>
      <c r="E88" s="99">
        <f t="shared" si="5"/>
        <v>2.4843563766388632E-2</v>
      </c>
      <c r="F88" s="98">
        <f t="shared" si="6"/>
        <v>0.20621629915391693</v>
      </c>
      <c r="G88" s="99">
        <f t="shared" si="7"/>
        <v>0.20621629915391693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1151</v>
      </c>
      <c r="W88" s="116">
        <v>1195</v>
      </c>
      <c r="X88" s="116">
        <v>1278</v>
      </c>
      <c r="Y88" s="116">
        <v>1339</v>
      </c>
      <c r="Z88" s="116">
        <v>1356</v>
      </c>
    </row>
    <row r="89" spans="1:30" ht="15" customHeight="1" x14ac:dyDescent="0.25">
      <c r="A89" s="51" t="s">
        <v>6</v>
      </c>
      <c r="B89" s="51"/>
      <c r="C89" s="101" t="str">
        <f t="shared" si="3"/>
        <v>44,566</v>
      </c>
      <c r="D89" s="98">
        <f t="shared" si="4"/>
        <v>2.6984675653877188E-2</v>
      </c>
      <c r="E89" s="99">
        <f t="shared" si="5"/>
        <v>2.6984675653877188E-2</v>
      </c>
      <c r="F89" s="98">
        <f t="shared" si="6"/>
        <v>0.14618589578725372</v>
      </c>
      <c r="G89" s="99">
        <f t="shared" si="7"/>
        <v>0.14618589578725372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3251</v>
      </c>
      <c r="W89" s="116">
        <v>3356</v>
      </c>
      <c r="X89" s="116">
        <v>3606</v>
      </c>
      <c r="Y89" s="116">
        <v>3713</v>
      </c>
      <c r="Z89" s="116">
        <v>3742</v>
      </c>
    </row>
    <row r="90" spans="1:30" ht="15" customHeight="1" x14ac:dyDescent="0.25">
      <c r="A90" s="51" t="s">
        <v>100</v>
      </c>
      <c r="B90" s="51"/>
      <c r="C90" s="101" t="str">
        <f t="shared" si="3"/>
        <v>$44,135</v>
      </c>
      <c r="D90" s="98">
        <f t="shared" si="4"/>
        <v>1.3987651130065171E-2</v>
      </c>
      <c r="E90" s="99">
        <f t="shared" si="5"/>
        <v>1.3987651130065171E-2</v>
      </c>
      <c r="F90" s="98">
        <f t="shared" si="6"/>
        <v>6.4953478495869188E-2</v>
      </c>
      <c r="G90" s="99">
        <f t="shared" si="7"/>
        <v>6.4953478495869188E-2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3906</v>
      </c>
      <c r="W90" s="116">
        <v>4214</v>
      </c>
      <c r="X90" s="116">
        <v>4687</v>
      </c>
      <c r="Y90" s="116">
        <v>4723</v>
      </c>
      <c r="Z90" s="116">
        <v>4775</v>
      </c>
    </row>
    <row r="91" spans="1:30" ht="15" customHeight="1" x14ac:dyDescent="0.25">
      <c r="A91" s="51" t="s">
        <v>7</v>
      </c>
      <c r="B91" s="51"/>
      <c r="C91" s="101" t="str">
        <f t="shared" si="3"/>
        <v>$2,256.1 mil</v>
      </c>
      <c r="D91" s="98">
        <f t="shared" si="4"/>
        <v>5.9873992580397495E-2</v>
      </c>
      <c r="E91" s="99">
        <f t="shared" si="5"/>
        <v>5.9873992580397495E-2</v>
      </c>
      <c r="F91" s="98">
        <f t="shared" si="6"/>
        <v>0.28526829438408319</v>
      </c>
      <c r="G91" s="99">
        <f t="shared" si="7"/>
        <v>0.28526829438408319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21298</v>
      </c>
      <c r="W91" s="116">
        <v>21971</v>
      </c>
      <c r="X91" s="116">
        <v>23132</v>
      </c>
      <c r="Y91" s="116">
        <v>23504</v>
      </c>
      <c r="Z91" s="116">
        <v>24060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1138</v>
      </c>
      <c r="W93" s="116">
        <v>1284</v>
      </c>
      <c r="X93" s="116">
        <v>1344</v>
      </c>
      <c r="Y93" s="116">
        <v>1390</v>
      </c>
      <c r="Z93" s="116">
        <v>1419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1925</v>
      </c>
      <c r="W94" s="116">
        <v>2068</v>
      </c>
      <c r="X94" s="116">
        <v>2245</v>
      </c>
      <c r="Y94" s="116">
        <v>2346</v>
      </c>
      <c r="Z94" s="116">
        <v>2455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624</v>
      </c>
      <c r="W95" s="116">
        <v>630</v>
      </c>
      <c r="X95" s="116">
        <v>705</v>
      </c>
      <c r="Y95" s="116">
        <v>730</v>
      </c>
      <c r="Z95" s="116">
        <v>788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3306</v>
      </c>
      <c r="W96" s="116">
        <v>3617</v>
      </c>
      <c r="X96" s="116">
        <v>3915</v>
      </c>
      <c r="Y96" s="116">
        <v>4253</v>
      </c>
      <c r="Z96" s="116">
        <v>4547</v>
      </c>
    </row>
    <row r="97" spans="1:32" ht="15" customHeight="1" x14ac:dyDescent="0.25">
      <c r="S97" s="119" t="s">
        <v>191</v>
      </c>
      <c r="T97" s="119"/>
      <c r="U97" s="116"/>
      <c r="V97" s="116">
        <v>2851</v>
      </c>
      <c r="W97" s="116">
        <v>3147</v>
      </c>
      <c r="X97" s="116">
        <v>3297</v>
      </c>
      <c r="Y97" s="116">
        <v>3431</v>
      </c>
      <c r="Z97" s="116">
        <v>3430</v>
      </c>
    </row>
    <row r="98" spans="1:32" ht="15" customHeight="1" x14ac:dyDescent="0.25">
      <c r="S98" s="119" t="s">
        <v>192</v>
      </c>
      <c r="T98" s="119"/>
      <c r="U98" s="116"/>
      <c r="V98" s="116">
        <v>2382</v>
      </c>
      <c r="W98" s="116">
        <v>2433</v>
      </c>
      <c r="X98" s="116">
        <v>2538</v>
      </c>
      <c r="Y98" s="116">
        <v>2656</v>
      </c>
      <c r="Z98" s="116">
        <v>2703</v>
      </c>
    </row>
    <row r="99" spans="1:32" ht="15" customHeight="1" x14ac:dyDescent="0.25">
      <c r="S99" s="119" t="s">
        <v>193</v>
      </c>
      <c r="T99" s="119"/>
      <c r="U99" s="116"/>
      <c r="V99" s="116">
        <v>241</v>
      </c>
      <c r="W99" s="116">
        <v>257</v>
      </c>
      <c r="X99" s="116">
        <v>297</v>
      </c>
      <c r="Y99" s="116">
        <v>299</v>
      </c>
      <c r="Z99" s="116">
        <v>304</v>
      </c>
    </row>
    <row r="100" spans="1:32" ht="15" customHeight="1" x14ac:dyDescent="0.25">
      <c r="S100" s="119" t="s">
        <v>59</v>
      </c>
      <c r="T100" s="119"/>
      <c r="U100" s="116"/>
      <c r="V100" s="116">
        <v>1808</v>
      </c>
      <c r="W100" s="116">
        <v>2036</v>
      </c>
      <c r="X100" s="116">
        <v>2148</v>
      </c>
      <c r="Y100" s="116">
        <v>2276</v>
      </c>
      <c r="Z100" s="116">
        <v>2412</v>
      </c>
    </row>
    <row r="101" spans="1:32" x14ac:dyDescent="0.25">
      <c r="A101" s="20"/>
      <c r="S101" s="122" t="s">
        <v>54</v>
      </c>
      <c r="T101" s="122"/>
      <c r="U101" s="116"/>
      <c r="V101" s="116">
        <v>17584</v>
      </c>
      <c r="W101" s="116">
        <v>18329</v>
      </c>
      <c r="X101" s="116">
        <v>19214</v>
      </c>
      <c r="Y101" s="116">
        <v>19889</v>
      </c>
      <c r="Z101" s="116">
        <v>20507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39915</v>
      </c>
      <c r="W104" s="116">
        <v>43182</v>
      </c>
      <c r="X104" s="116">
        <v>46001</v>
      </c>
      <c r="Y104" s="116">
        <v>47108</v>
      </c>
      <c r="Z104" s="116">
        <v>48575</v>
      </c>
      <c r="AB104" s="113" t="str">
        <f>TEXT(Z104,"###,###")</f>
        <v>48,575</v>
      </c>
      <c r="AD104" s="134">
        <f>Z104/($Z$4)*100</f>
        <v>80.769870302627197</v>
      </c>
      <c r="AF104" s="113"/>
    </row>
    <row r="105" spans="1:32" x14ac:dyDescent="0.25">
      <c r="S105" s="119" t="s">
        <v>18</v>
      </c>
      <c r="T105" s="119"/>
      <c r="U105" s="116"/>
      <c r="V105" s="116">
        <v>7265</v>
      </c>
      <c r="W105" s="116">
        <v>7569</v>
      </c>
      <c r="X105" s="116">
        <v>7775</v>
      </c>
      <c r="Y105" s="116">
        <v>8123</v>
      </c>
      <c r="Z105" s="116">
        <v>7988</v>
      </c>
      <c r="AB105" s="113" t="str">
        <f>TEXT(Z105,"###,###")</f>
        <v>7,988</v>
      </c>
      <c r="AD105" s="134">
        <f>Z105/($Z$4)*100</f>
        <v>13.282341203857664</v>
      </c>
      <c r="AF105" s="113"/>
    </row>
    <row r="106" spans="1:32" x14ac:dyDescent="0.25">
      <c r="S106" s="122" t="s">
        <v>54</v>
      </c>
      <c r="T106" s="122"/>
      <c r="U106" s="124"/>
      <c r="V106" s="124">
        <v>47180</v>
      </c>
      <c r="W106" s="124">
        <v>50751</v>
      </c>
      <c r="X106" s="124">
        <v>53776</v>
      </c>
      <c r="Y106" s="124">
        <v>55231</v>
      </c>
      <c r="Z106" s="124">
        <v>56563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4958</v>
      </c>
      <c r="W108" s="116">
        <v>5311</v>
      </c>
      <c r="X108" s="116">
        <v>6814</v>
      </c>
      <c r="Y108" s="116">
        <v>5840</v>
      </c>
      <c r="Z108" s="116">
        <v>6420</v>
      </c>
      <c r="AB108" s="113" t="str">
        <f>TEXT(Z108,"###,###")</f>
        <v>6,420</v>
      </c>
      <c r="AD108" s="134">
        <f>Z108/($Z$4)*100</f>
        <v>10.675091453275689</v>
      </c>
      <c r="AF108" s="113"/>
    </row>
    <row r="109" spans="1:32" x14ac:dyDescent="0.25">
      <c r="S109" s="119" t="s">
        <v>21</v>
      </c>
      <c r="T109" s="119"/>
      <c r="U109" s="116"/>
      <c r="V109" s="116">
        <v>6178</v>
      </c>
      <c r="W109" s="116">
        <v>7077</v>
      </c>
      <c r="X109" s="116">
        <v>7464</v>
      </c>
      <c r="Y109" s="116">
        <v>6885</v>
      </c>
      <c r="Z109" s="116">
        <v>7040</v>
      </c>
      <c r="AB109" s="113" t="str">
        <f>TEXT(Z109,"###,###")</f>
        <v>7,040</v>
      </c>
      <c r="AD109" s="134">
        <f>Z109/($Z$4)*100</f>
        <v>11.706019288327237</v>
      </c>
      <c r="AF109" s="113"/>
    </row>
    <row r="110" spans="1:32" x14ac:dyDescent="0.25">
      <c r="S110" s="119" t="s">
        <v>22</v>
      </c>
      <c r="T110" s="119"/>
      <c r="U110" s="116"/>
      <c r="V110" s="116">
        <v>11229</v>
      </c>
      <c r="W110" s="116">
        <v>12488</v>
      </c>
      <c r="X110" s="116">
        <v>13085</v>
      </c>
      <c r="Y110" s="116">
        <v>13996</v>
      </c>
      <c r="Z110" s="116">
        <v>13572</v>
      </c>
      <c r="AB110" s="113" t="str">
        <f>TEXT(Z110,"###,###")</f>
        <v>13,572</v>
      </c>
      <c r="AD110" s="134">
        <f>Z110/($Z$4)*100</f>
        <v>22.567342866644495</v>
      </c>
      <c r="AF110" s="113"/>
    </row>
    <row r="111" spans="1:32" x14ac:dyDescent="0.25">
      <c r="S111" s="119" t="s">
        <v>23</v>
      </c>
      <c r="T111" s="119"/>
      <c r="U111" s="116"/>
      <c r="V111" s="116">
        <v>24812</v>
      </c>
      <c r="W111" s="116">
        <v>25875</v>
      </c>
      <c r="X111" s="116">
        <v>26417</v>
      </c>
      <c r="Y111" s="116">
        <v>28503</v>
      </c>
      <c r="Z111" s="116">
        <v>29340</v>
      </c>
      <c r="AB111" s="113" t="str">
        <f>TEXT(Z111,"###,###")</f>
        <v>29,340</v>
      </c>
      <c r="AD111" s="134">
        <f>Z111/($Z$4)*100</f>
        <v>48.786165613568336</v>
      </c>
      <c r="AF111" s="113"/>
    </row>
    <row r="112" spans="1:32" x14ac:dyDescent="0.25">
      <c r="S112" s="122" t="s">
        <v>54</v>
      </c>
      <c r="T112" s="122"/>
      <c r="U112" s="116"/>
      <c r="V112" s="116">
        <v>50939</v>
      </c>
      <c r="W112" s="116">
        <v>54126</v>
      </c>
      <c r="X112" s="116">
        <v>57825</v>
      </c>
      <c r="Y112" s="116">
        <v>59143</v>
      </c>
      <c r="Z112" s="116">
        <v>60140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37.630000000000003</v>
      </c>
      <c r="W118" s="135">
        <v>38.799999999999997</v>
      </c>
      <c r="X118" s="135">
        <v>38.82</v>
      </c>
      <c r="Y118" s="135">
        <v>38.729999999999997</v>
      </c>
      <c r="Z118" s="135">
        <v>38.96</v>
      </c>
      <c r="AB118" s="113" t="str">
        <f>TEXT(Z118,"##.0")</f>
        <v>39.0</v>
      </c>
    </row>
    <row r="120" spans="19:32" x14ac:dyDescent="0.25">
      <c r="S120" s="105" t="s">
        <v>102</v>
      </c>
      <c r="T120" s="116"/>
      <c r="U120" s="116"/>
      <c r="V120" s="116">
        <v>35008</v>
      </c>
      <c r="W120" s="116">
        <v>36244</v>
      </c>
      <c r="X120" s="116">
        <v>38110</v>
      </c>
      <c r="Y120" s="116">
        <v>39081</v>
      </c>
      <c r="Z120" s="116">
        <v>39895</v>
      </c>
      <c r="AB120" s="113" t="str">
        <f>TEXT(Z120,"###,###")</f>
        <v>39,895</v>
      </c>
    </row>
    <row r="121" spans="19:32" x14ac:dyDescent="0.25">
      <c r="S121" s="105" t="s">
        <v>103</v>
      </c>
      <c r="T121" s="116"/>
      <c r="U121" s="116"/>
      <c r="V121" s="116">
        <v>2298</v>
      </c>
      <c r="W121" s="116">
        <v>2335</v>
      </c>
      <c r="X121" s="116">
        <v>2463</v>
      </c>
      <c r="Y121" s="116">
        <v>2438</v>
      </c>
      <c r="Z121" s="116">
        <v>2604</v>
      </c>
      <c r="AB121" s="113" t="str">
        <f>TEXT(Z121,"###,###")</f>
        <v>2,604</v>
      </c>
    </row>
    <row r="122" spans="19:32" x14ac:dyDescent="0.25">
      <c r="S122" s="105" t="s">
        <v>104</v>
      </c>
      <c r="T122" s="116"/>
      <c r="U122" s="116"/>
      <c r="V122" s="116">
        <v>1577</v>
      </c>
      <c r="W122" s="116">
        <v>1721</v>
      </c>
      <c r="X122" s="116">
        <v>1777</v>
      </c>
      <c r="Y122" s="116">
        <v>1870</v>
      </c>
      <c r="Z122" s="116">
        <v>2063</v>
      </c>
      <c r="AB122" s="113" t="str">
        <f>TEXT(Z122,"###,###")</f>
        <v>2,063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36585</v>
      </c>
      <c r="W124" s="116">
        <v>37965</v>
      </c>
      <c r="X124" s="116">
        <v>39887</v>
      </c>
      <c r="Y124" s="116">
        <v>40951</v>
      </c>
      <c r="Z124" s="116">
        <v>41958</v>
      </c>
      <c r="AB124" s="113" t="str">
        <f>TEXT(Z124,"###,###")</f>
        <v>41,958</v>
      </c>
      <c r="AD124" s="131">
        <f>Z124/$Z$7*100</f>
        <v>94.148005205762246</v>
      </c>
    </row>
    <row r="125" spans="19:32" x14ac:dyDescent="0.25">
      <c r="S125" s="105" t="s">
        <v>106</v>
      </c>
      <c r="T125" s="116"/>
      <c r="U125" s="116"/>
      <c r="V125" s="116">
        <v>3875</v>
      </c>
      <c r="W125" s="116">
        <v>4056</v>
      </c>
      <c r="X125" s="116">
        <v>4240</v>
      </c>
      <c r="Y125" s="116">
        <v>4308</v>
      </c>
      <c r="Z125" s="116">
        <v>4667</v>
      </c>
      <c r="AB125" s="113" t="str">
        <f>TEXT(Z125,"###,###")</f>
        <v>4,667</v>
      </c>
      <c r="AD125" s="131">
        <f>Z125/$Z$7*100</f>
        <v>10.472108782479918</v>
      </c>
    </row>
    <row r="127" spans="19:32" x14ac:dyDescent="0.25">
      <c r="S127" s="105" t="s">
        <v>107</v>
      </c>
      <c r="T127" s="116"/>
      <c r="U127" s="116"/>
      <c r="V127" s="116">
        <v>21298</v>
      </c>
      <c r="W127" s="116">
        <v>21971</v>
      </c>
      <c r="X127" s="116">
        <v>23132</v>
      </c>
      <c r="Y127" s="116">
        <v>23506</v>
      </c>
      <c r="Z127" s="116">
        <v>24057</v>
      </c>
      <c r="AB127" s="113" t="str">
        <f>TEXT(Z127,"###,###")</f>
        <v>24,057</v>
      </c>
      <c r="AD127" s="131">
        <f>Z127/$Z$7*100</f>
        <v>53.980613023381053</v>
      </c>
    </row>
    <row r="128" spans="19:32" x14ac:dyDescent="0.25">
      <c r="S128" s="105" t="s">
        <v>108</v>
      </c>
      <c r="T128" s="116"/>
      <c r="U128" s="116"/>
      <c r="V128" s="116">
        <v>17584</v>
      </c>
      <c r="W128" s="116">
        <v>18329</v>
      </c>
      <c r="X128" s="116">
        <v>19214</v>
      </c>
      <c r="Y128" s="116">
        <v>19888</v>
      </c>
      <c r="Z128" s="116">
        <v>20506</v>
      </c>
      <c r="AB128" s="113" t="str">
        <f>TEXT(Z128,"###,###")</f>
        <v>20,506</v>
      </c>
      <c r="AD128" s="131">
        <f>Z128/$Z$7*100</f>
        <v>46.012655387515146</v>
      </c>
    </row>
    <row r="130" spans="19:20" x14ac:dyDescent="0.25">
      <c r="S130" s="105" t="s">
        <v>267</v>
      </c>
      <c r="T130" s="131">
        <v>89.518915765381678</v>
      </c>
    </row>
    <row r="131" spans="19:20" x14ac:dyDescent="0.25">
      <c r="S131" s="105" t="s">
        <v>268</v>
      </c>
      <c r="T131" s="131">
        <v>5.8430193420993586</v>
      </c>
    </row>
    <row r="132" spans="19:20" x14ac:dyDescent="0.25">
      <c r="S132" s="105" t="s">
        <v>269</v>
      </c>
      <c r="T132" s="131">
        <v>4.6290894403805591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893DB0-E3C2-4C30-A9D8-DB25131F5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1EE5FB-2E28-48BA-A682-E8C63F54C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7ED4EA-54D9-408E-8511-03D9943767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0F6A88-A84A-4DD0-A845-2F722BD9C3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F6DC-7AAA-48E1-91CC-422FFB4EF438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158</v>
      </c>
      <c r="T1" s="103"/>
      <c r="U1" s="103"/>
      <c r="V1" s="103"/>
      <c r="W1" s="103"/>
      <c r="X1" s="103"/>
      <c r="Y1" s="104" t="s">
        <v>240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158</v>
      </c>
      <c r="Y3" s="109" t="s">
        <v>240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10.46 Port Adelaide Enfield,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83786</v>
      </c>
      <c r="W4" s="112">
        <v>88583</v>
      </c>
      <c r="X4" s="112">
        <v>93180</v>
      </c>
      <c r="Y4" s="112">
        <v>96347</v>
      </c>
      <c r="Z4" s="112">
        <v>98697</v>
      </c>
      <c r="AB4" s="113" t="str">
        <f>TEXT(Z4,"###,###")</f>
        <v>98,697</v>
      </c>
      <c r="AD4" s="114">
        <f>Z4/Y4-1</f>
        <v>2.4391003352465468E-2</v>
      </c>
      <c r="AF4" s="114">
        <f>Z4/V4-1</f>
        <v>0.17796529253097182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43974</v>
      </c>
      <c r="W5" s="112">
        <v>46510</v>
      </c>
      <c r="X5" s="112">
        <v>49233</v>
      </c>
      <c r="Y5" s="112">
        <v>50684</v>
      </c>
      <c r="Z5" s="112">
        <v>52076</v>
      </c>
      <c r="AB5" s="113" t="str">
        <f>TEXT(Z5,"###,###")</f>
        <v>52,076</v>
      </c>
      <c r="AD5" s="114">
        <f t="shared" ref="AD5:AD9" si="0">Z5/Y5-1</f>
        <v>2.7464288532870418E-2</v>
      </c>
      <c r="AF5" s="114">
        <f t="shared" ref="AF5:AF9" si="1">Z5/V5-1</f>
        <v>0.18424523582116703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39812</v>
      </c>
      <c r="W6" s="112">
        <v>42073</v>
      </c>
      <c r="X6" s="112">
        <v>43947</v>
      </c>
      <c r="Y6" s="112">
        <v>45669</v>
      </c>
      <c r="Z6" s="112">
        <v>46615</v>
      </c>
      <c r="AB6" s="113" t="str">
        <f>TEXT(Z6,"###,###")</f>
        <v>46,615</v>
      </c>
      <c r="AD6" s="114">
        <f t="shared" si="0"/>
        <v>2.0714270073791896E-2</v>
      </c>
      <c r="AF6" s="114">
        <f t="shared" si="1"/>
        <v>0.17087812719782991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62131</v>
      </c>
      <c r="W7" s="112">
        <v>63777</v>
      </c>
      <c r="X7" s="112">
        <v>66156</v>
      </c>
      <c r="Y7" s="112">
        <v>68081</v>
      </c>
      <c r="Z7" s="112">
        <v>70240</v>
      </c>
      <c r="AB7" s="113" t="str">
        <f>TEXT(Z7,"###,###")</f>
        <v>70,240</v>
      </c>
      <c r="AD7" s="114">
        <f t="shared" si="0"/>
        <v>3.1712225143579076E-2</v>
      </c>
      <c r="AF7" s="114">
        <f t="shared" si="1"/>
        <v>0.13051455795013767</v>
      </c>
    </row>
    <row r="8" spans="1:32" ht="17.25" customHeight="1" x14ac:dyDescent="0.25">
      <c r="A8" s="66" t="s">
        <v>13</v>
      </c>
      <c r="B8" s="67"/>
      <c r="C8" s="31"/>
      <c r="D8" s="68" t="str">
        <f>AB4</f>
        <v>98,697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70,240</v>
      </c>
      <c r="P8" s="69"/>
      <c r="S8" s="111" t="s">
        <v>86</v>
      </c>
      <c r="T8" s="112"/>
      <c r="U8" s="112"/>
      <c r="V8" s="112">
        <v>42506.01</v>
      </c>
      <c r="W8" s="112">
        <v>42348</v>
      </c>
      <c r="X8" s="112">
        <v>43834.76</v>
      </c>
      <c r="Y8" s="112">
        <v>44874.720000000001</v>
      </c>
      <c r="Z8" s="112">
        <v>44384.4</v>
      </c>
      <c r="AB8" s="113" t="str">
        <f>TEXT(Z8,"$###,###")</f>
        <v>$44,384</v>
      </c>
      <c r="AD8" s="114">
        <f t="shared" si="0"/>
        <v>-1.0926419150916189E-2</v>
      </c>
      <c r="AF8" s="114">
        <f t="shared" si="1"/>
        <v>4.4191162614416246E-2</v>
      </c>
    </row>
    <row r="9" spans="1:32" x14ac:dyDescent="0.25">
      <c r="A9" s="32" t="s">
        <v>15</v>
      </c>
      <c r="B9" s="73"/>
      <c r="C9" s="74"/>
      <c r="D9" s="75">
        <f>AD104</f>
        <v>77.387357265165107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52.52420273348519</v>
      </c>
      <c r="P9" s="76" t="s">
        <v>87</v>
      </c>
      <c r="S9" s="111" t="s">
        <v>7</v>
      </c>
      <c r="T9" s="112"/>
      <c r="U9" s="112"/>
      <c r="V9" s="112">
        <v>3146728269</v>
      </c>
      <c r="W9" s="112">
        <v>3270053604</v>
      </c>
      <c r="X9" s="112">
        <v>3516986126</v>
      </c>
      <c r="Y9" s="112">
        <v>3710928351</v>
      </c>
      <c r="Z9" s="112">
        <v>3908937970</v>
      </c>
      <c r="AB9" s="113" t="str">
        <f>TEXT(Z9/1000000,"$#,###.0")&amp;" mil"</f>
        <v>$3,908.9 mil</v>
      </c>
      <c r="AD9" s="114">
        <f t="shared" si="0"/>
        <v>5.3358513091917192E-2</v>
      </c>
      <c r="AF9" s="114">
        <f t="shared" si="1"/>
        <v>0.24222291721497236</v>
      </c>
    </row>
    <row r="10" spans="1:32" x14ac:dyDescent="0.25">
      <c r="A10" s="32" t="s">
        <v>18</v>
      </c>
      <c r="B10" s="73"/>
      <c r="C10" s="74"/>
      <c r="D10" s="75">
        <f>AD105</f>
        <v>16.204139943463328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47.474373576309794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84.827733485193619</v>
      </c>
      <c r="P11" s="76" t="s">
        <v>87</v>
      </c>
      <c r="S11" s="111" t="s">
        <v>30</v>
      </c>
      <c r="T11" s="116"/>
      <c r="U11" s="116"/>
      <c r="V11" s="116">
        <v>76091</v>
      </c>
      <c r="W11" s="116">
        <v>80377</v>
      </c>
      <c r="X11" s="116">
        <v>84070</v>
      </c>
      <c r="Y11" s="116">
        <v>86577</v>
      </c>
      <c r="Z11" s="116">
        <v>88033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7.3177676537585414</v>
      </c>
      <c r="P12" s="76" t="s">
        <v>87</v>
      </c>
      <c r="S12" s="111" t="s">
        <v>31</v>
      </c>
      <c r="T12" s="116"/>
      <c r="U12" s="116"/>
      <c r="V12" s="116">
        <v>7695</v>
      </c>
      <c r="W12" s="116">
        <v>8206</v>
      </c>
      <c r="X12" s="116">
        <v>9111</v>
      </c>
      <c r="Y12" s="116">
        <v>9775</v>
      </c>
      <c r="Z12" s="116">
        <v>10659</v>
      </c>
    </row>
    <row r="13" spans="1:32" ht="15" customHeight="1" x14ac:dyDescent="0.25">
      <c r="A13" s="32" t="s">
        <v>20</v>
      </c>
      <c r="B13" s="74"/>
      <c r="C13" s="74"/>
      <c r="D13" s="75">
        <f>AD108</f>
        <v>13.613382372311214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7.8544988610478361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12.579916309512953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39.6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21.25495202488424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17.125569476082003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1066</v>
      </c>
      <c r="Z15" s="116">
        <v>946</v>
      </c>
      <c r="AB15" s="121">
        <f t="shared" ref="AB15:AB34" si="2">IF(Z15="np",0,Z15/$Z$34)</f>
        <v>9.5854738527322656E-3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45.435018288296504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82.874430523917994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472</v>
      </c>
      <c r="Z16" s="116">
        <v>502</v>
      </c>
      <c r="AB16" s="121">
        <f t="shared" si="2"/>
        <v>5.0865833763970372E-3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6886</v>
      </c>
      <c r="Z17" s="116">
        <v>6830</v>
      </c>
      <c r="AB17" s="121">
        <f t="shared" si="2"/>
        <v>6.9205905300381995E-2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717</v>
      </c>
      <c r="Z18" s="116">
        <v>621</v>
      </c>
      <c r="AB18" s="121">
        <f t="shared" si="2"/>
        <v>6.2923670851445417E-3</v>
      </c>
    </row>
    <row r="19" spans="1:28" x14ac:dyDescent="0.25">
      <c r="A19" s="65" t="str">
        <f>$S$1&amp;" ("&amp;$V$2&amp;" to "&amp;$Z$2&amp;")"</f>
        <v>Port Adelaide Enfield (2015-16 to 2019-20)</v>
      </c>
      <c r="B19" s="65"/>
      <c r="C19" s="65"/>
      <c r="D19" s="65"/>
      <c r="E19" s="65"/>
      <c r="F19" s="65"/>
      <c r="G19" s="65" t="str">
        <f>$S$1&amp;" ("&amp;$V$2&amp;" to "&amp;$Z$2&amp;")"</f>
        <v>Port Adelaide Enfield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5946</v>
      </c>
      <c r="Z19" s="116">
        <v>6079</v>
      </c>
      <c r="AB19" s="121">
        <f t="shared" si="2"/>
        <v>6.1596295508202371E-2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3318</v>
      </c>
      <c r="Z20" s="116">
        <v>3355</v>
      </c>
      <c r="AB20" s="121">
        <f t="shared" si="2"/>
        <v>3.3994994477713265E-2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7993</v>
      </c>
      <c r="Z21" s="116">
        <v>9082</v>
      </c>
      <c r="AB21" s="121">
        <f t="shared" si="2"/>
        <v>9.202460204071293E-2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7422</v>
      </c>
      <c r="Z22" s="116">
        <v>7705</v>
      </c>
      <c r="AB22" s="121">
        <f t="shared" si="2"/>
        <v>7.8071961982348947E-2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4785</v>
      </c>
      <c r="Z23" s="116">
        <v>5095</v>
      </c>
      <c r="AB23" s="121">
        <f t="shared" si="2"/>
        <v>5.1625781479567541E-2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1251</v>
      </c>
      <c r="Z24" s="116">
        <v>1199</v>
      </c>
      <c r="AB24" s="121">
        <f t="shared" si="2"/>
        <v>1.2149030813346708E-2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2736</v>
      </c>
      <c r="Z25" s="116">
        <v>3089</v>
      </c>
      <c r="AB25" s="121">
        <f t="shared" si="2"/>
        <v>3.1299713246395314E-2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1424</v>
      </c>
      <c r="Z26" s="116">
        <v>1452</v>
      </c>
      <c r="AB26" s="121">
        <f t="shared" si="2"/>
        <v>1.4712587773961151E-2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5860</v>
      </c>
      <c r="Z27" s="116">
        <v>6022</v>
      </c>
      <c r="AB27" s="121">
        <f t="shared" si="2"/>
        <v>6.1018735244348525E-2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11098</v>
      </c>
      <c r="Z28" s="116">
        <v>11776</v>
      </c>
      <c r="AB28" s="121">
        <f t="shared" si="2"/>
        <v>0.11932192398496316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6538</v>
      </c>
      <c r="Z29" s="116">
        <v>6075</v>
      </c>
      <c r="AB29" s="121">
        <f t="shared" si="2"/>
        <v>6.1555764963370521E-2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6813</v>
      </c>
      <c r="Z30" s="116">
        <v>6978</v>
      </c>
      <c r="AB30" s="121">
        <f t="shared" si="2"/>
        <v>7.0705535459160404E-2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13216</v>
      </c>
      <c r="Z31" s="116">
        <v>13814</v>
      </c>
      <c r="AB31" s="121">
        <f t="shared" si="2"/>
        <v>0.13997223657679017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1701</v>
      </c>
      <c r="Z32" s="116">
        <v>1692</v>
      </c>
      <c r="AB32" s="121">
        <f t="shared" si="2"/>
        <v>1.7144420463872087E-2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3693</v>
      </c>
      <c r="Z33" s="116">
        <v>3850</v>
      </c>
      <c r="AB33" s="121">
        <f t="shared" si="2"/>
        <v>3.9010649400654566E-2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96348</v>
      </c>
      <c r="Z34" s="124">
        <v>98691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58211</v>
      </c>
      <c r="AB37" s="136">
        <f>Z37/Z40*100</f>
        <v>82.874430523917994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12029</v>
      </c>
      <c r="AB38" s="136">
        <f>Z38/Z40*100</f>
        <v>17.125569476082003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70240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21</v>
      </c>
      <c r="W44" s="116">
        <v>20</v>
      </c>
      <c r="X44" s="116">
        <v>23</v>
      </c>
      <c r="Y44" s="116">
        <v>21</v>
      </c>
      <c r="Z44" s="116">
        <v>35</v>
      </c>
    </row>
    <row r="45" spans="19:32" x14ac:dyDescent="0.25">
      <c r="S45" s="119" t="s">
        <v>38</v>
      </c>
      <c r="T45" s="119"/>
      <c r="U45" s="116"/>
      <c r="V45" s="116">
        <v>511</v>
      </c>
      <c r="W45" s="116">
        <v>569</v>
      </c>
      <c r="X45" s="116">
        <v>517</v>
      </c>
      <c r="Y45" s="116">
        <v>517</v>
      </c>
      <c r="Z45" s="116">
        <v>573</v>
      </c>
    </row>
    <row r="46" spans="19:32" x14ac:dyDescent="0.25">
      <c r="S46" s="119" t="s">
        <v>39</v>
      </c>
      <c r="T46" s="119"/>
      <c r="U46" s="116"/>
      <c r="V46" s="116">
        <v>1960</v>
      </c>
      <c r="W46" s="116">
        <v>2090</v>
      </c>
      <c r="X46" s="116">
        <v>2220</v>
      </c>
      <c r="Y46" s="116">
        <v>2243</v>
      </c>
      <c r="Z46" s="116">
        <v>2182</v>
      </c>
    </row>
    <row r="47" spans="19:32" x14ac:dyDescent="0.25">
      <c r="S47" s="119" t="s">
        <v>40</v>
      </c>
      <c r="T47" s="119"/>
      <c r="U47" s="116"/>
      <c r="V47" s="116">
        <v>3873</v>
      </c>
      <c r="W47" s="116">
        <v>4353</v>
      </c>
      <c r="X47" s="116">
        <v>4723</v>
      </c>
      <c r="Y47" s="116">
        <v>4913</v>
      </c>
      <c r="Z47" s="116">
        <v>5096</v>
      </c>
    </row>
    <row r="48" spans="19:32" x14ac:dyDescent="0.25">
      <c r="S48" s="119" t="s">
        <v>41</v>
      </c>
      <c r="T48" s="119"/>
      <c r="U48" s="116"/>
      <c r="V48" s="116">
        <v>6418</v>
      </c>
      <c r="W48" s="116">
        <v>6754</v>
      </c>
      <c r="X48" s="116">
        <v>7035</v>
      </c>
      <c r="Y48" s="116">
        <v>7383</v>
      </c>
      <c r="Z48" s="116">
        <v>7902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6772</v>
      </c>
      <c r="W49" s="116">
        <v>7065</v>
      </c>
      <c r="X49" s="116">
        <v>7379</v>
      </c>
      <c r="Y49" s="116">
        <v>7668</v>
      </c>
      <c r="Z49" s="116">
        <v>7838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Port Adelaide Enfield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5449</v>
      </c>
      <c r="W50" s="116">
        <v>5959</v>
      </c>
      <c r="X50" s="116">
        <v>6527</v>
      </c>
      <c r="Y50" s="116">
        <v>6702</v>
      </c>
      <c r="Z50" s="116">
        <v>6901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4599</v>
      </c>
      <c r="W51" s="116">
        <v>4706</v>
      </c>
      <c r="X51" s="116">
        <v>5122</v>
      </c>
      <c r="Y51" s="116">
        <v>5152</v>
      </c>
      <c r="Z51" s="116">
        <v>5254</v>
      </c>
    </row>
    <row r="52" spans="1:26" ht="15" customHeight="1" x14ac:dyDescent="0.25">
      <c r="S52" s="119" t="s">
        <v>45</v>
      </c>
      <c r="T52" s="119"/>
      <c r="U52" s="116"/>
      <c r="V52" s="116">
        <v>4072</v>
      </c>
      <c r="W52" s="116">
        <v>4259</v>
      </c>
      <c r="X52" s="116">
        <v>4470</v>
      </c>
      <c r="Y52" s="116">
        <v>4615</v>
      </c>
      <c r="Z52" s="116">
        <v>4690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3600</v>
      </c>
      <c r="W53" s="116">
        <v>3749</v>
      </c>
      <c r="X53" s="116">
        <v>3846</v>
      </c>
      <c r="Y53" s="116">
        <v>3922</v>
      </c>
      <c r="Z53" s="116">
        <v>3877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3213</v>
      </c>
      <c r="W54" s="116">
        <v>3351</v>
      </c>
      <c r="X54" s="116">
        <v>3421</v>
      </c>
      <c r="Y54" s="116">
        <v>3425</v>
      </c>
      <c r="Z54" s="116">
        <v>3418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2086</v>
      </c>
      <c r="W55" s="116">
        <v>2128</v>
      </c>
      <c r="X55" s="116">
        <v>2342</v>
      </c>
      <c r="Y55" s="116">
        <v>2441</v>
      </c>
      <c r="Z55" s="116">
        <v>2610</v>
      </c>
    </row>
    <row r="56" spans="1:26" ht="15" customHeight="1" x14ac:dyDescent="0.25">
      <c r="S56" s="119" t="s">
        <v>49</v>
      </c>
      <c r="T56" s="119"/>
      <c r="U56" s="116"/>
      <c r="V56" s="116">
        <v>894</v>
      </c>
      <c r="W56" s="116">
        <v>936</v>
      </c>
      <c r="X56" s="116">
        <v>988</v>
      </c>
      <c r="Y56" s="116">
        <v>1089</v>
      </c>
      <c r="Z56" s="116">
        <v>1083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291</v>
      </c>
      <c r="W57" s="116">
        <v>350</v>
      </c>
      <c r="X57" s="116">
        <v>370</v>
      </c>
      <c r="Y57" s="116">
        <v>355</v>
      </c>
      <c r="Z57" s="116">
        <v>398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109</v>
      </c>
      <c r="W58" s="116">
        <v>112</v>
      </c>
      <c r="X58" s="116">
        <v>130</v>
      </c>
      <c r="Y58" s="116">
        <v>132</v>
      </c>
      <c r="Z58" s="116">
        <v>133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55</v>
      </c>
      <c r="W59" s="116">
        <v>57</v>
      </c>
      <c r="X59" s="116">
        <v>54</v>
      </c>
      <c r="Y59" s="116">
        <v>58</v>
      </c>
      <c r="Z59" s="116">
        <v>54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54</v>
      </c>
      <c r="W60" s="116">
        <v>50</v>
      </c>
      <c r="X60" s="116">
        <v>45</v>
      </c>
      <c r="Y60" s="116">
        <v>40</v>
      </c>
      <c r="Z60" s="116">
        <v>42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43974</v>
      </c>
      <c r="W61" s="116">
        <v>46510</v>
      </c>
      <c r="X61" s="116">
        <v>49233</v>
      </c>
      <c r="Y61" s="116">
        <v>50682</v>
      </c>
      <c r="Z61" s="116">
        <v>52081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23</v>
      </c>
      <c r="W63" s="116">
        <v>30</v>
      </c>
      <c r="X63" s="116">
        <v>37</v>
      </c>
      <c r="Y63" s="116">
        <v>42</v>
      </c>
      <c r="Z63" s="116">
        <v>42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625</v>
      </c>
      <c r="W64" s="116">
        <v>652</v>
      </c>
      <c r="X64" s="116">
        <v>692</v>
      </c>
      <c r="Y64" s="116">
        <v>773</v>
      </c>
      <c r="Z64" s="116">
        <v>761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Port Adelaide Enfield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1889</v>
      </c>
      <c r="W65" s="116">
        <v>2195</v>
      </c>
      <c r="X65" s="116">
        <v>2256</v>
      </c>
      <c r="Y65" s="116">
        <v>2338</v>
      </c>
      <c r="Z65" s="116">
        <v>2193</v>
      </c>
    </row>
    <row r="66" spans="1:26" x14ac:dyDescent="0.25">
      <c r="S66" s="119" t="s">
        <v>40</v>
      </c>
      <c r="T66" s="119"/>
      <c r="U66" s="116"/>
      <c r="V66" s="116">
        <v>3734</v>
      </c>
      <c r="W66" s="116">
        <v>4060</v>
      </c>
      <c r="X66" s="116">
        <v>4293</v>
      </c>
      <c r="Y66" s="116">
        <v>4468</v>
      </c>
      <c r="Z66" s="116">
        <v>4654</v>
      </c>
    </row>
    <row r="67" spans="1:26" x14ac:dyDescent="0.25">
      <c r="S67" s="119" t="s">
        <v>41</v>
      </c>
      <c r="T67" s="119"/>
      <c r="U67" s="116"/>
      <c r="V67" s="116">
        <v>5899</v>
      </c>
      <c r="W67" s="116">
        <v>6114</v>
      </c>
      <c r="X67" s="116">
        <v>6196</v>
      </c>
      <c r="Y67" s="116">
        <v>6464</v>
      </c>
      <c r="Z67" s="116">
        <v>6749</v>
      </c>
    </row>
    <row r="68" spans="1:26" x14ac:dyDescent="0.25">
      <c r="S68" s="119" t="s">
        <v>42</v>
      </c>
      <c r="T68" s="119"/>
      <c r="U68" s="116"/>
      <c r="V68" s="116">
        <v>5711</v>
      </c>
      <c r="W68" s="116">
        <v>5910</v>
      </c>
      <c r="X68" s="116">
        <v>6218</v>
      </c>
      <c r="Y68" s="116">
        <v>6472</v>
      </c>
      <c r="Z68" s="116">
        <v>6736</v>
      </c>
    </row>
    <row r="69" spans="1:26" x14ac:dyDescent="0.25">
      <c r="S69" s="119" t="s">
        <v>43</v>
      </c>
      <c r="T69" s="119"/>
      <c r="U69" s="116"/>
      <c r="V69" s="116">
        <v>4242</v>
      </c>
      <c r="W69" s="116">
        <v>4650</v>
      </c>
      <c r="X69" s="116">
        <v>5118</v>
      </c>
      <c r="Y69" s="116">
        <v>5509</v>
      </c>
      <c r="Z69" s="116">
        <v>5754</v>
      </c>
    </row>
    <row r="70" spans="1:26" x14ac:dyDescent="0.25">
      <c r="S70" s="119" t="s">
        <v>44</v>
      </c>
      <c r="T70" s="119"/>
      <c r="U70" s="116"/>
      <c r="V70" s="116">
        <v>3964</v>
      </c>
      <c r="W70" s="116">
        <v>4072</v>
      </c>
      <c r="X70" s="116">
        <v>4261</v>
      </c>
      <c r="Y70" s="116">
        <v>4277</v>
      </c>
      <c r="Z70" s="116">
        <v>4432</v>
      </c>
    </row>
    <row r="71" spans="1:26" x14ac:dyDescent="0.25">
      <c r="S71" s="119" t="s">
        <v>45</v>
      </c>
      <c r="T71" s="119"/>
      <c r="U71" s="116"/>
      <c r="V71" s="116">
        <v>3880</v>
      </c>
      <c r="W71" s="116">
        <v>4107</v>
      </c>
      <c r="X71" s="116">
        <v>4196</v>
      </c>
      <c r="Y71" s="116">
        <v>4265</v>
      </c>
      <c r="Z71" s="116">
        <v>4225</v>
      </c>
    </row>
    <row r="72" spans="1:26" x14ac:dyDescent="0.25">
      <c r="S72" s="119" t="s">
        <v>46</v>
      </c>
      <c r="T72" s="119"/>
      <c r="U72" s="116"/>
      <c r="V72" s="116">
        <v>3614</v>
      </c>
      <c r="W72" s="116">
        <v>3706</v>
      </c>
      <c r="X72" s="116">
        <v>3768</v>
      </c>
      <c r="Y72" s="116">
        <v>3888</v>
      </c>
      <c r="Z72" s="116">
        <v>3857</v>
      </c>
    </row>
    <row r="73" spans="1:26" x14ac:dyDescent="0.25">
      <c r="S73" s="119" t="s">
        <v>47</v>
      </c>
      <c r="T73" s="119"/>
      <c r="U73" s="116"/>
      <c r="V73" s="116">
        <v>3021</v>
      </c>
      <c r="W73" s="116">
        <v>3208</v>
      </c>
      <c r="X73" s="116">
        <v>3265</v>
      </c>
      <c r="Y73" s="116">
        <v>3363</v>
      </c>
      <c r="Z73" s="116">
        <v>3292</v>
      </c>
    </row>
    <row r="74" spans="1:26" x14ac:dyDescent="0.25">
      <c r="S74" s="119" t="s">
        <v>48</v>
      </c>
      <c r="T74" s="119"/>
      <c r="U74" s="116"/>
      <c r="V74" s="116">
        <v>1912</v>
      </c>
      <c r="W74" s="116">
        <v>2043</v>
      </c>
      <c r="X74" s="116">
        <v>2225</v>
      </c>
      <c r="Y74" s="116">
        <v>2307</v>
      </c>
      <c r="Z74" s="116">
        <v>2377</v>
      </c>
    </row>
    <row r="75" spans="1:26" x14ac:dyDescent="0.25">
      <c r="S75" s="119" t="s">
        <v>49</v>
      </c>
      <c r="T75" s="119"/>
      <c r="U75" s="116"/>
      <c r="V75" s="116">
        <v>857</v>
      </c>
      <c r="W75" s="116">
        <v>852</v>
      </c>
      <c r="X75" s="116">
        <v>911</v>
      </c>
      <c r="Y75" s="116">
        <v>988</v>
      </c>
      <c r="Z75" s="116">
        <v>1011</v>
      </c>
    </row>
    <row r="76" spans="1:26" x14ac:dyDescent="0.25">
      <c r="S76" s="119" t="s">
        <v>50</v>
      </c>
      <c r="T76" s="119"/>
      <c r="U76" s="116"/>
      <c r="V76" s="116">
        <v>213</v>
      </c>
      <c r="W76" s="116">
        <v>259</v>
      </c>
      <c r="X76" s="116">
        <v>286</v>
      </c>
      <c r="Y76" s="116">
        <v>294</v>
      </c>
      <c r="Z76" s="116">
        <v>309</v>
      </c>
    </row>
    <row r="77" spans="1:26" x14ac:dyDescent="0.25">
      <c r="S77" s="119" t="s">
        <v>51</v>
      </c>
      <c r="T77" s="119"/>
      <c r="U77" s="116"/>
      <c r="V77" s="116">
        <v>91</v>
      </c>
      <c r="W77" s="116">
        <v>95</v>
      </c>
      <c r="X77" s="116">
        <v>109</v>
      </c>
      <c r="Y77" s="116">
        <v>112</v>
      </c>
      <c r="Z77" s="116">
        <v>116</v>
      </c>
    </row>
    <row r="78" spans="1:26" x14ac:dyDescent="0.25">
      <c r="S78" s="119" t="s">
        <v>52</v>
      </c>
      <c r="T78" s="119"/>
      <c r="U78" s="116"/>
      <c r="V78" s="116">
        <v>78</v>
      </c>
      <c r="W78" s="116">
        <v>70</v>
      </c>
      <c r="X78" s="116">
        <v>57</v>
      </c>
      <c r="Y78" s="116">
        <v>53</v>
      </c>
      <c r="Z78" s="116">
        <v>46</v>
      </c>
    </row>
    <row r="79" spans="1:26" x14ac:dyDescent="0.25">
      <c r="S79" s="119" t="s">
        <v>53</v>
      </c>
      <c r="T79" s="119"/>
      <c r="U79" s="116"/>
      <c r="V79" s="116">
        <v>67</v>
      </c>
      <c r="W79" s="116">
        <v>50</v>
      </c>
      <c r="X79" s="116">
        <v>57</v>
      </c>
      <c r="Y79" s="116">
        <v>51</v>
      </c>
      <c r="Z79" s="116">
        <v>56</v>
      </c>
    </row>
    <row r="80" spans="1:26" x14ac:dyDescent="0.25">
      <c r="S80" s="122" t="s">
        <v>54</v>
      </c>
      <c r="T80" s="122"/>
      <c r="U80" s="116"/>
      <c r="V80" s="116">
        <v>39812</v>
      </c>
      <c r="W80" s="116">
        <v>42073</v>
      </c>
      <c r="X80" s="116">
        <v>43947</v>
      </c>
      <c r="Y80" s="116">
        <v>45663</v>
      </c>
      <c r="Z80" s="116">
        <v>46616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Port Adelaide Enfield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3056</v>
      </c>
      <c r="W83" s="116">
        <v>3219</v>
      </c>
      <c r="X83" s="116">
        <v>3443</v>
      </c>
      <c r="Y83" s="116">
        <v>3503</v>
      </c>
      <c r="Z83" s="116">
        <v>3717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4659</v>
      </c>
      <c r="W84" s="116">
        <v>4811</v>
      </c>
      <c r="X84" s="116">
        <v>5065</v>
      </c>
      <c r="Y84" s="116">
        <v>5266</v>
      </c>
      <c r="Z84" s="116">
        <v>5497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5108</v>
      </c>
      <c r="W85" s="116">
        <v>5275</v>
      </c>
      <c r="X85" s="116">
        <v>5511</v>
      </c>
      <c r="Y85" s="116">
        <v>5721</v>
      </c>
      <c r="Z85" s="116">
        <v>5748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98,697</v>
      </c>
      <c r="D86" s="98">
        <f t="shared" ref="D86:D91" si="4">AD4</f>
        <v>2.4391003352465468E-2</v>
      </c>
      <c r="E86" s="99">
        <f t="shared" ref="E86:E91" si="5">AD4</f>
        <v>2.4391003352465468E-2</v>
      </c>
      <c r="F86" s="98">
        <f t="shared" ref="F86:F91" si="6">AF4</f>
        <v>0.17796529253097182</v>
      </c>
      <c r="G86" s="99">
        <f t="shared" ref="G86:G91" si="7">AF4</f>
        <v>0.17796529253097182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2199</v>
      </c>
      <c r="W86" s="116">
        <v>2281</v>
      </c>
      <c r="X86" s="116">
        <v>2464</v>
      </c>
      <c r="Y86" s="116">
        <v>2575</v>
      </c>
      <c r="Z86" s="116">
        <v>2752</v>
      </c>
    </row>
    <row r="87" spans="1:30" ht="15" customHeight="1" x14ac:dyDescent="0.25">
      <c r="A87" s="100" t="s">
        <v>4</v>
      </c>
      <c r="B87" s="51"/>
      <c r="C87" s="101" t="str">
        <f t="shared" si="3"/>
        <v>52,076</v>
      </c>
      <c r="D87" s="98">
        <f t="shared" si="4"/>
        <v>2.7464288532870418E-2</v>
      </c>
      <c r="E87" s="99">
        <f t="shared" si="5"/>
        <v>2.7464288532870418E-2</v>
      </c>
      <c r="F87" s="98">
        <f t="shared" si="6"/>
        <v>0.18424523582116703</v>
      </c>
      <c r="G87" s="99">
        <f t="shared" si="7"/>
        <v>0.18424523582116703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1821</v>
      </c>
      <c r="W87" s="116">
        <v>1892</v>
      </c>
      <c r="X87" s="116">
        <v>1944</v>
      </c>
      <c r="Y87" s="116">
        <v>2010</v>
      </c>
      <c r="Z87" s="116">
        <v>2010</v>
      </c>
    </row>
    <row r="88" spans="1:30" ht="15" customHeight="1" x14ac:dyDescent="0.25">
      <c r="A88" s="100" t="s">
        <v>5</v>
      </c>
      <c r="B88" s="51"/>
      <c r="C88" s="101" t="str">
        <f t="shared" si="3"/>
        <v>46,615</v>
      </c>
      <c r="D88" s="98">
        <f t="shared" si="4"/>
        <v>2.0714270073791896E-2</v>
      </c>
      <c r="E88" s="99">
        <f t="shared" si="5"/>
        <v>2.0714270073791896E-2</v>
      </c>
      <c r="F88" s="98">
        <f t="shared" si="6"/>
        <v>0.17087812719782991</v>
      </c>
      <c r="G88" s="99">
        <f t="shared" si="7"/>
        <v>0.17087812719782991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1677</v>
      </c>
      <c r="W88" s="116">
        <v>1741</v>
      </c>
      <c r="X88" s="116">
        <v>1876</v>
      </c>
      <c r="Y88" s="116">
        <v>1923</v>
      </c>
      <c r="Z88" s="116">
        <v>2014</v>
      </c>
    </row>
    <row r="89" spans="1:30" ht="15" customHeight="1" x14ac:dyDescent="0.25">
      <c r="A89" s="51" t="s">
        <v>6</v>
      </c>
      <c r="B89" s="51"/>
      <c r="C89" s="101" t="str">
        <f t="shared" si="3"/>
        <v>70,240</v>
      </c>
      <c r="D89" s="98">
        <f t="shared" si="4"/>
        <v>3.1712225143579076E-2</v>
      </c>
      <c r="E89" s="99">
        <f t="shared" si="5"/>
        <v>3.1712225143579076E-2</v>
      </c>
      <c r="F89" s="98">
        <f t="shared" si="6"/>
        <v>0.13051455795013767</v>
      </c>
      <c r="G89" s="99">
        <f t="shared" si="7"/>
        <v>0.13051455795013767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2904</v>
      </c>
      <c r="W89" s="116">
        <v>2902</v>
      </c>
      <c r="X89" s="116">
        <v>3054</v>
      </c>
      <c r="Y89" s="116">
        <v>3161</v>
      </c>
      <c r="Z89" s="116">
        <v>3131</v>
      </c>
    </row>
    <row r="90" spans="1:30" ht="15" customHeight="1" x14ac:dyDescent="0.25">
      <c r="A90" s="51" t="s">
        <v>100</v>
      </c>
      <c r="B90" s="51"/>
      <c r="C90" s="101" t="str">
        <f t="shared" si="3"/>
        <v>$44,384</v>
      </c>
      <c r="D90" s="98">
        <f t="shared" si="4"/>
        <v>-1.0926419150916189E-2</v>
      </c>
      <c r="E90" s="99">
        <f t="shared" si="5"/>
        <v>-1.0926419150916189E-2</v>
      </c>
      <c r="F90" s="98">
        <f t="shared" si="6"/>
        <v>4.4191162614416246E-2</v>
      </c>
      <c r="G90" s="99">
        <f t="shared" si="7"/>
        <v>4.4191162614416246E-2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4547</v>
      </c>
      <c r="W90" s="116">
        <v>4706</v>
      </c>
      <c r="X90" s="116">
        <v>5000</v>
      </c>
      <c r="Y90" s="116">
        <v>5195</v>
      </c>
      <c r="Z90" s="116">
        <v>5242</v>
      </c>
    </row>
    <row r="91" spans="1:30" ht="15" customHeight="1" x14ac:dyDescent="0.25">
      <c r="A91" s="51" t="s">
        <v>7</v>
      </c>
      <c r="B91" s="51"/>
      <c r="C91" s="101" t="str">
        <f t="shared" si="3"/>
        <v>$3,908.9 mil</v>
      </c>
      <c r="D91" s="98">
        <f t="shared" si="4"/>
        <v>5.3358513091917192E-2</v>
      </c>
      <c r="E91" s="99">
        <f t="shared" si="5"/>
        <v>5.3358513091917192E-2</v>
      </c>
      <c r="F91" s="98">
        <f t="shared" si="6"/>
        <v>0.24222291721497236</v>
      </c>
      <c r="G91" s="99">
        <f t="shared" si="7"/>
        <v>0.24222291721497236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32730</v>
      </c>
      <c r="W91" s="116">
        <v>33517</v>
      </c>
      <c r="X91" s="116">
        <v>34868</v>
      </c>
      <c r="Y91" s="116">
        <v>35754</v>
      </c>
      <c r="Z91" s="116">
        <v>36896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2199</v>
      </c>
      <c r="W93" s="116">
        <v>2361</v>
      </c>
      <c r="X93" s="116">
        <v>2515</v>
      </c>
      <c r="Y93" s="116">
        <v>2604</v>
      </c>
      <c r="Z93" s="116">
        <v>2702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6230</v>
      </c>
      <c r="W94" s="116">
        <v>6491</v>
      </c>
      <c r="X94" s="116">
        <v>6787</v>
      </c>
      <c r="Y94" s="116">
        <v>7086</v>
      </c>
      <c r="Z94" s="116">
        <v>7320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1020</v>
      </c>
      <c r="W95" s="116">
        <v>1062</v>
      </c>
      <c r="X95" s="116">
        <v>1123</v>
      </c>
      <c r="Y95" s="116">
        <v>1204</v>
      </c>
      <c r="Z95" s="116">
        <v>1276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4481</v>
      </c>
      <c r="W96" s="116">
        <v>4852</v>
      </c>
      <c r="X96" s="116">
        <v>5257</v>
      </c>
      <c r="Y96" s="116">
        <v>5643</v>
      </c>
      <c r="Z96" s="116">
        <v>5909</v>
      </c>
    </row>
    <row r="97" spans="1:32" ht="15" customHeight="1" x14ac:dyDescent="0.25">
      <c r="S97" s="119" t="s">
        <v>191</v>
      </c>
      <c r="T97" s="119"/>
      <c r="U97" s="116"/>
      <c r="V97" s="116">
        <v>5090</v>
      </c>
      <c r="W97" s="116">
        <v>5404</v>
      </c>
      <c r="X97" s="116">
        <v>5463</v>
      </c>
      <c r="Y97" s="116">
        <v>5532</v>
      </c>
      <c r="Z97" s="116">
        <v>5574</v>
      </c>
    </row>
    <row r="98" spans="1:32" ht="15" customHeight="1" x14ac:dyDescent="0.25">
      <c r="S98" s="119" t="s">
        <v>192</v>
      </c>
      <c r="T98" s="119"/>
      <c r="U98" s="116"/>
      <c r="V98" s="116">
        <v>2542</v>
      </c>
      <c r="W98" s="116">
        <v>2648</v>
      </c>
      <c r="X98" s="116">
        <v>2780</v>
      </c>
      <c r="Y98" s="116">
        <v>2837</v>
      </c>
      <c r="Z98" s="116">
        <v>2904</v>
      </c>
    </row>
    <row r="99" spans="1:32" ht="15" customHeight="1" x14ac:dyDescent="0.25">
      <c r="S99" s="119" t="s">
        <v>193</v>
      </c>
      <c r="T99" s="119"/>
      <c r="U99" s="116"/>
      <c r="V99" s="116">
        <v>231</v>
      </c>
      <c r="W99" s="116">
        <v>250</v>
      </c>
      <c r="X99" s="116">
        <v>275</v>
      </c>
      <c r="Y99" s="116">
        <v>309</v>
      </c>
      <c r="Z99" s="116">
        <v>298</v>
      </c>
    </row>
    <row r="100" spans="1:32" ht="15" customHeight="1" x14ac:dyDescent="0.25">
      <c r="S100" s="119" t="s">
        <v>59</v>
      </c>
      <c r="T100" s="119"/>
      <c r="U100" s="116"/>
      <c r="V100" s="116">
        <v>2460</v>
      </c>
      <c r="W100" s="116">
        <v>2622</v>
      </c>
      <c r="X100" s="116">
        <v>2740</v>
      </c>
      <c r="Y100" s="116">
        <v>2919</v>
      </c>
      <c r="Z100" s="116">
        <v>3024</v>
      </c>
    </row>
    <row r="101" spans="1:32" x14ac:dyDescent="0.25">
      <c r="A101" s="20"/>
      <c r="S101" s="122" t="s">
        <v>54</v>
      </c>
      <c r="T101" s="122"/>
      <c r="U101" s="116"/>
      <c r="V101" s="116">
        <v>29401</v>
      </c>
      <c r="W101" s="116">
        <v>30260</v>
      </c>
      <c r="X101" s="116">
        <v>31288</v>
      </c>
      <c r="Y101" s="116">
        <v>32320</v>
      </c>
      <c r="Z101" s="116">
        <v>33348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61644</v>
      </c>
      <c r="W104" s="116">
        <v>66763</v>
      </c>
      <c r="X104" s="116">
        <v>70291</v>
      </c>
      <c r="Y104" s="116">
        <v>73157</v>
      </c>
      <c r="Z104" s="116">
        <v>76379</v>
      </c>
      <c r="AB104" s="113" t="str">
        <f>TEXT(Z104,"###,###")</f>
        <v>76,379</v>
      </c>
      <c r="AD104" s="134">
        <f>Z104/($Z$4)*100</f>
        <v>77.387357265165107</v>
      </c>
      <c r="AF104" s="113"/>
    </row>
    <row r="105" spans="1:32" x14ac:dyDescent="0.25">
      <c r="S105" s="119" t="s">
        <v>18</v>
      </c>
      <c r="T105" s="119"/>
      <c r="U105" s="116"/>
      <c r="V105" s="116">
        <v>15421</v>
      </c>
      <c r="W105" s="116">
        <v>15817</v>
      </c>
      <c r="X105" s="116">
        <v>16143</v>
      </c>
      <c r="Y105" s="116">
        <v>16371</v>
      </c>
      <c r="Z105" s="116">
        <v>15993</v>
      </c>
      <c r="AB105" s="113" t="str">
        <f>TEXT(Z105,"###,###")</f>
        <v>15,993</v>
      </c>
      <c r="AD105" s="134">
        <f>Z105/($Z$4)*100</f>
        <v>16.204139943463328</v>
      </c>
      <c r="AF105" s="113"/>
    </row>
    <row r="106" spans="1:32" x14ac:dyDescent="0.25">
      <c r="S106" s="122" t="s">
        <v>54</v>
      </c>
      <c r="T106" s="122"/>
      <c r="U106" s="124"/>
      <c r="V106" s="124">
        <v>77065</v>
      </c>
      <c r="W106" s="124">
        <v>82580</v>
      </c>
      <c r="X106" s="124">
        <v>86434</v>
      </c>
      <c r="Y106" s="124">
        <v>89528</v>
      </c>
      <c r="Z106" s="124">
        <v>92372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9560</v>
      </c>
      <c r="W108" s="116">
        <v>10600</v>
      </c>
      <c r="X108" s="116">
        <v>13658</v>
      </c>
      <c r="Y108" s="116">
        <v>12427</v>
      </c>
      <c r="Z108" s="116">
        <v>13436</v>
      </c>
      <c r="AB108" s="113" t="str">
        <f>TEXT(Z108,"###,###")</f>
        <v>13,436</v>
      </c>
      <c r="AD108" s="134">
        <f>Z108/($Z$4)*100</f>
        <v>13.613382372311214</v>
      </c>
      <c r="AF108" s="113"/>
    </row>
    <row r="109" spans="1:32" x14ac:dyDescent="0.25">
      <c r="S109" s="119" t="s">
        <v>21</v>
      </c>
      <c r="T109" s="119"/>
      <c r="U109" s="116"/>
      <c r="V109" s="116">
        <v>10380</v>
      </c>
      <c r="W109" s="116">
        <v>12210</v>
      </c>
      <c r="X109" s="116">
        <v>12252</v>
      </c>
      <c r="Y109" s="116">
        <v>12022</v>
      </c>
      <c r="Z109" s="116">
        <v>12416</v>
      </c>
      <c r="AB109" s="113" t="str">
        <f>TEXT(Z109,"###,###")</f>
        <v>12,416</v>
      </c>
      <c r="AD109" s="134">
        <f>Z109/($Z$4)*100</f>
        <v>12.579916309512953</v>
      </c>
      <c r="AF109" s="113"/>
    </row>
    <row r="110" spans="1:32" x14ac:dyDescent="0.25">
      <c r="S110" s="119" t="s">
        <v>22</v>
      </c>
      <c r="T110" s="119"/>
      <c r="U110" s="116"/>
      <c r="V110" s="116">
        <v>19014</v>
      </c>
      <c r="W110" s="116">
        <v>19478</v>
      </c>
      <c r="X110" s="116">
        <v>19814</v>
      </c>
      <c r="Y110" s="116">
        <v>21583</v>
      </c>
      <c r="Z110" s="116">
        <v>20978</v>
      </c>
      <c r="AB110" s="113" t="str">
        <f>TEXT(Z110,"###,###")</f>
        <v>20,978</v>
      </c>
      <c r="AD110" s="134">
        <f>Z110/($Z$4)*100</f>
        <v>21.25495202488424</v>
      </c>
      <c r="AF110" s="113"/>
    </row>
    <row r="111" spans="1:32" x14ac:dyDescent="0.25">
      <c r="S111" s="119" t="s">
        <v>23</v>
      </c>
      <c r="T111" s="119"/>
      <c r="U111" s="116"/>
      <c r="V111" s="116">
        <v>38114</v>
      </c>
      <c r="W111" s="116">
        <v>40292</v>
      </c>
      <c r="X111" s="116">
        <v>40710</v>
      </c>
      <c r="Y111" s="116">
        <v>43503</v>
      </c>
      <c r="Z111" s="116">
        <v>44843</v>
      </c>
      <c r="AB111" s="113" t="str">
        <f>TEXT(Z111,"###,###")</f>
        <v>44,843</v>
      </c>
      <c r="AD111" s="134">
        <f>Z111/($Z$4)*100</f>
        <v>45.435018288296504</v>
      </c>
      <c r="AF111" s="113"/>
    </row>
    <row r="112" spans="1:32" x14ac:dyDescent="0.25">
      <c r="S112" s="122" t="s">
        <v>54</v>
      </c>
      <c r="T112" s="122"/>
      <c r="U112" s="116"/>
      <c r="V112" s="116">
        <v>83786</v>
      </c>
      <c r="W112" s="116">
        <v>88583</v>
      </c>
      <c r="X112" s="116">
        <v>93180</v>
      </c>
      <c r="Y112" s="116">
        <v>96344</v>
      </c>
      <c r="Z112" s="116">
        <v>98697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41.85</v>
      </c>
      <c r="W118" s="135">
        <v>39.76</v>
      </c>
      <c r="X118" s="135">
        <v>39.799999999999997</v>
      </c>
      <c r="Y118" s="135">
        <v>39.67</v>
      </c>
      <c r="Z118" s="135">
        <v>39.64</v>
      </c>
      <c r="AB118" s="113" t="str">
        <f>TEXT(Z118,"##.0")</f>
        <v>39.6</v>
      </c>
    </row>
    <row r="120" spans="19:32" x14ac:dyDescent="0.25">
      <c r="S120" s="105" t="s">
        <v>102</v>
      </c>
      <c r="T120" s="116"/>
      <c r="U120" s="116"/>
      <c r="V120" s="116">
        <v>54436</v>
      </c>
      <c r="W120" s="116">
        <v>55571</v>
      </c>
      <c r="X120" s="116">
        <v>57046</v>
      </c>
      <c r="Y120" s="116">
        <v>58307</v>
      </c>
      <c r="Z120" s="116">
        <v>59583</v>
      </c>
      <c r="AB120" s="113" t="str">
        <f>TEXT(Z120,"###,###")</f>
        <v>59,583</v>
      </c>
    </row>
    <row r="121" spans="19:32" x14ac:dyDescent="0.25">
      <c r="S121" s="105" t="s">
        <v>103</v>
      </c>
      <c r="T121" s="116"/>
      <c r="U121" s="116"/>
      <c r="V121" s="116">
        <v>4011</v>
      </c>
      <c r="W121" s="116">
        <v>4067</v>
      </c>
      <c r="X121" s="116">
        <v>4458</v>
      </c>
      <c r="Y121" s="116">
        <v>4691</v>
      </c>
      <c r="Z121" s="116">
        <v>5140</v>
      </c>
      <c r="AB121" s="113" t="str">
        <f>TEXT(Z121,"###,###")</f>
        <v>5,140</v>
      </c>
    </row>
    <row r="122" spans="19:32" x14ac:dyDescent="0.25">
      <c r="S122" s="105" t="s">
        <v>104</v>
      </c>
      <c r="T122" s="116"/>
      <c r="U122" s="116"/>
      <c r="V122" s="116">
        <v>3684</v>
      </c>
      <c r="W122" s="116">
        <v>4139</v>
      </c>
      <c r="X122" s="116">
        <v>4651</v>
      </c>
      <c r="Y122" s="116">
        <v>5083</v>
      </c>
      <c r="Z122" s="116">
        <v>5517</v>
      </c>
      <c r="AB122" s="113" t="str">
        <f>TEXT(Z122,"###,###")</f>
        <v>5,517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58120</v>
      </c>
      <c r="W124" s="116">
        <v>59710</v>
      </c>
      <c r="X124" s="116">
        <v>61697</v>
      </c>
      <c r="Y124" s="116">
        <v>63390</v>
      </c>
      <c r="Z124" s="116">
        <v>65100</v>
      </c>
      <c r="AB124" s="113" t="str">
        <f>TEXT(Z124,"###,###")</f>
        <v>65,100</v>
      </c>
      <c r="AD124" s="131">
        <f>Z124/$Z$7*100</f>
        <v>92.682232346241449</v>
      </c>
    </row>
    <row r="125" spans="19:32" x14ac:dyDescent="0.25">
      <c r="S125" s="105" t="s">
        <v>106</v>
      </c>
      <c r="T125" s="116"/>
      <c r="U125" s="116"/>
      <c r="V125" s="116">
        <v>7695</v>
      </c>
      <c r="W125" s="116">
        <v>8206</v>
      </c>
      <c r="X125" s="116">
        <v>9109</v>
      </c>
      <c r="Y125" s="116">
        <v>9774</v>
      </c>
      <c r="Z125" s="116">
        <v>10657</v>
      </c>
      <c r="AB125" s="113" t="str">
        <f>TEXT(Z125,"###,###")</f>
        <v>10,657</v>
      </c>
      <c r="AD125" s="131">
        <f>Z125/$Z$7*100</f>
        <v>15.172266514806379</v>
      </c>
    </row>
    <row r="127" spans="19:32" x14ac:dyDescent="0.25">
      <c r="S127" s="105" t="s">
        <v>107</v>
      </c>
      <c r="T127" s="116"/>
      <c r="U127" s="116"/>
      <c r="V127" s="116">
        <v>32730</v>
      </c>
      <c r="W127" s="116">
        <v>33517</v>
      </c>
      <c r="X127" s="116">
        <v>34868</v>
      </c>
      <c r="Y127" s="116">
        <v>35754</v>
      </c>
      <c r="Z127" s="116">
        <v>36893</v>
      </c>
      <c r="AB127" s="113" t="str">
        <f>TEXT(Z127,"###,###")</f>
        <v>36,893</v>
      </c>
      <c r="AD127" s="131">
        <f>Z127/$Z$7*100</f>
        <v>52.52420273348519</v>
      </c>
    </row>
    <row r="128" spans="19:32" x14ac:dyDescent="0.25">
      <c r="S128" s="105" t="s">
        <v>108</v>
      </c>
      <c r="T128" s="116"/>
      <c r="U128" s="116"/>
      <c r="V128" s="116">
        <v>29401</v>
      </c>
      <c r="W128" s="116">
        <v>30260</v>
      </c>
      <c r="X128" s="116">
        <v>31288</v>
      </c>
      <c r="Y128" s="116">
        <v>32320</v>
      </c>
      <c r="Z128" s="116">
        <v>33346</v>
      </c>
      <c r="AB128" s="113" t="str">
        <f>TEXT(Z128,"###,###")</f>
        <v>33,346</v>
      </c>
      <c r="AD128" s="131">
        <f>Z128/$Z$7*100</f>
        <v>47.474373576309794</v>
      </c>
    </row>
    <row r="130" spans="19:20" x14ac:dyDescent="0.25">
      <c r="S130" s="105" t="s">
        <v>267</v>
      </c>
      <c r="T130" s="131">
        <v>84.827733485193619</v>
      </c>
    </row>
    <row r="131" spans="19:20" x14ac:dyDescent="0.25">
      <c r="S131" s="105" t="s">
        <v>268</v>
      </c>
      <c r="T131" s="131">
        <v>7.3177676537585414</v>
      </c>
    </row>
    <row r="132" spans="19:20" x14ac:dyDescent="0.25">
      <c r="S132" s="105" t="s">
        <v>269</v>
      </c>
      <c r="T132" s="131">
        <v>7.8544988610478361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31E4C2-5268-46B9-BE19-25146D337D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5C551B-1A27-4A02-995F-9B2858936D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E7746A1-9CE2-4E31-B6BB-31BFE9B9A8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06FC9FA-3A4D-466A-A6CC-FD884F45A8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AF7C-2346-487A-947C-686F74D8A742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159</v>
      </c>
      <c r="T1" s="103"/>
      <c r="U1" s="103"/>
      <c r="V1" s="103"/>
      <c r="W1" s="103"/>
      <c r="X1" s="103"/>
      <c r="Y1" s="104" t="s">
        <v>241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159</v>
      </c>
      <c r="Y3" s="109" t="s">
        <v>241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10.47 Port Augusta,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8855</v>
      </c>
      <c r="W4" s="112">
        <v>9238</v>
      </c>
      <c r="X4" s="112">
        <v>10449</v>
      </c>
      <c r="Y4" s="112">
        <v>9866</v>
      </c>
      <c r="Z4" s="112">
        <v>9788</v>
      </c>
      <c r="AB4" s="113" t="str">
        <f>TEXT(Z4,"###,###")</f>
        <v>9,788</v>
      </c>
      <c r="AD4" s="114">
        <f>Z4/Y4-1</f>
        <v>-7.9059395905128893E-3</v>
      </c>
      <c r="AF4" s="114">
        <f>Z4/V4-1</f>
        <v>0.10536420101637489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4657</v>
      </c>
      <c r="W5" s="112">
        <v>4865</v>
      </c>
      <c r="X5" s="112">
        <v>5463</v>
      </c>
      <c r="Y5" s="112">
        <v>5192</v>
      </c>
      <c r="Z5" s="112">
        <v>5095</v>
      </c>
      <c r="AB5" s="113" t="str">
        <f>TEXT(Z5,"###,###")</f>
        <v>5,095</v>
      </c>
      <c r="AD5" s="114">
        <f t="shared" ref="AD5:AD9" si="0">Z5/Y5-1</f>
        <v>-1.8682588597842886E-2</v>
      </c>
      <c r="AF5" s="114">
        <f t="shared" ref="AF5:AF9" si="1">Z5/V5-1</f>
        <v>9.4051964784195752E-2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4198</v>
      </c>
      <c r="W6" s="112">
        <v>4373</v>
      </c>
      <c r="X6" s="112">
        <v>4991</v>
      </c>
      <c r="Y6" s="112">
        <v>4673</v>
      </c>
      <c r="Z6" s="112">
        <v>4693</v>
      </c>
      <c r="AB6" s="113" t="str">
        <f>TEXT(Z6,"###,###")</f>
        <v>4,693</v>
      </c>
      <c r="AD6" s="114">
        <f t="shared" si="0"/>
        <v>4.2799058420714964E-3</v>
      </c>
      <c r="AF6" s="114">
        <f t="shared" si="1"/>
        <v>0.11791329204383039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6471</v>
      </c>
      <c r="W7" s="112">
        <v>6593</v>
      </c>
      <c r="X7" s="112">
        <v>7109</v>
      </c>
      <c r="Y7" s="112">
        <v>6937</v>
      </c>
      <c r="Z7" s="112">
        <v>7088</v>
      </c>
      <c r="AB7" s="113" t="str">
        <f>TEXT(Z7,"###,###")</f>
        <v>7,088</v>
      </c>
      <c r="AD7" s="114">
        <f t="shared" si="0"/>
        <v>2.1767334582672548E-2</v>
      </c>
      <c r="AF7" s="114">
        <f t="shared" si="1"/>
        <v>9.5348477824138467E-2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9,788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7,088</v>
      </c>
      <c r="P8" s="69"/>
      <c r="S8" s="111" t="s">
        <v>86</v>
      </c>
      <c r="T8" s="112"/>
      <c r="U8" s="112"/>
      <c r="V8" s="112">
        <v>43325.01</v>
      </c>
      <c r="W8" s="112">
        <v>41688.65</v>
      </c>
      <c r="X8" s="112">
        <v>42688</v>
      </c>
      <c r="Y8" s="112">
        <v>44896</v>
      </c>
      <c r="Z8" s="112">
        <v>43806.34</v>
      </c>
      <c r="AB8" s="113" t="str">
        <f>TEXT(Z8,"$###,###")</f>
        <v>$43,806</v>
      </c>
      <c r="AD8" s="114">
        <f t="shared" si="0"/>
        <v>-2.4270759087669402E-2</v>
      </c>
      <c r="AF8" s="114">
        <f t="shared" si="1"/>
        <v>1.1109749311078998E-2</v>
      </c>
    </row>
    <row r="9" spans="1:32" x14ac:dyDescent="0.25">
      <c r="A9" s="32" t="s">
        <v>15</v>
      </c>
      <c r="B9" s="73"/>
      <c r="C9" s="74"/>
      <c r="D9" s="75">
        <f>AD104</f>
        <v>72.660400490396398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51.566027088036115</v>
      </c>
      <c r="P9" s="76" t="s">
        <v>87</v>
      </c>
      <c r="S9" s="111" t="s">
        <v>7</v>
      </c>
      <c r="T9" s="112"/>
      <c r="U9" s="112"/>
      <c r="V9" s="112">
        <v>362570531</v>
      </c>
      <c r="W9" s="112">
        <v>359003247</v>
      </c>
      <c r="X9" s="112">
        <v>398215468</v>
      </c>
      <c r="Y9" s="112">
        <v>395179079</v>
      </c>
      <c r="Z9" s="112">
        <v>404598543</v>
      </c>
      <c r="AB9" s="113" t="str">
        <f>TEXT(Z9/1000000,"$#,###.0")&amp;" mil"</f>
        <v>$404.6 mil</v>
      </c>
      <c r="AD9" s="114">
        <f t="shared" si="0"/>
        <v>2.3835937934356011E-2</v>
      </c>
      <c r="AF9" s="114">
        <f t="shared" si="1"/>
        <v>0.11591678971835684</v>
      </c>
    </row>
    <row r="10" spans="1:32" x14ac:dyDescent="0.25">
      <c r="A10" s="32" t="s">
        <v>18</v>
      </c>
      <c r="B10" s="73"/>
      <c r="C10" s="74"/>
      <c r="D10" s="75">
        <f>AD105</f>
        <v>22.333469554556601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48.405756207674941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91.055304740406314</v>
      </c>
      <c r="P11" s="76" t="s">
        <v>87</v>
      </c>
      <c r="S11" s="111" t="s">
        <v>30</v>
      </c>
      <c r="T11" s="116"/>
      <c r="U11" s="116"/>
      <c r="V11" s="116">
        <v>8314</v>
      </c>
      <c r="W11" s="116">
        <v>8626</v>
      </c>
      <c r="X11" s="116">
        <v>9865</v>
      </c>
      <c r="Y11" s="116">
        <v>9259</v>
      </c>
      <c r="Z11" s="116">
        <v>9156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4.1337471783295712</v>
      </c>
      <c r="P12" s="76" t="s">
        <v>87</v>
      </c>
      <c r="S12" s="111" t="s">
        <v>31</v>
      </c>
      <c r="T12" s="116"/>
      <c r="U12" s="116"/>
      <c r="V12" s="116">
        <v>542</v>
      </c>
      <c r="W12" s="116">
        <v>612</v>
      </c>
      <c r="X12" s="116">
        <v>587</v>
      </c>
      <c r="Y12" s="116">
        <v>611</v>
      </c>
      <c r="Z12" s="116">
        <v>632</v>
      </c>
    </row>
    <row r="13" spans="1:32" ht="15" customHeight="1" x14ac:dyDescent="0.25">
      <c r="A13" s="32" t="s">
        <v>20</v>
      </c>
      <c r="B13" s="74"/>
      <c r="C13" s="74"/>
      <c r="D13" s="75">
        <f>AD108</f>
        <v>10.400490396403759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4.7404063205417613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13.087454025337147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22.445852063751531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16.838245663517135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342</v>
      </c>
      <c r="Z15" s="116">
        <v>358</v>
      </c>
      <c r="AB15" s="121">
        <f t="shared" ref="AB15:AB34" si="2">IF(Z15="np",0,Z15/$Z$34)</f>
        <v>3.6567926455566904E-2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49.019207192480593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83.161754336482858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275</v>
      </c>
      <c r="Z16" s="116">
        <v>293</v>
      </c>
      <c r="AB16" s="121">
        <f t="shared" si="2"/>
        <v>2.9928498467824312E-2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255</v>
      </c>
      <c r="Z17" s="116">
        <v>208</v>
      </c>
      <c r="AB17" s="121">
        <f t="shared" si="2"/>
        <v>2.1246169560776303E-2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80</v>
      </c>
      <c r="Z18" s="116">
        <v>71</v>
      </c>
      <c r="AB18" s="121">
        <f t="shared" si="2"/>
        <v>7.2522982635342187E-3</v>
      </c>
    </row>
    <row r="19" spans="1:28" x14ac:dyDescent="0.25">
      <c r="A19" s="65" t="str">
        <f>$S$1&amp;" ("&amp;$V$2&amp;" to "&amp;$Z$2&amp;")"</f>
        <v>Port Augusta (2015-16 to 2019-20)</v>
      </c>
      <c r="B19" s="65"/>
      <c r="C19" s="65"/>
      <c r="D19" s="65"/>
      <c r="E19" s="65"/>
      <c r="F19" s="65"/>
      <c r="G19" s="65" t="str">
        <f>$S$1&amp;" ("&amp;$V$2&amp;" to "&amp;$Z$2&amp;")"</f>
        <v>Port Augusta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694</v>
      </c>
      <c r="Z19" s="116">
        <v>527</v>
      </c>
      <c r="AB19" s="121">
        <f t="shared" si="2"/>
        <v>5.3830439223697651E-2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145</v>
      </c>
      <c r="Z20" s="116">
        <v>163</v>
      </c>
      <c r="AB20" s="121">
        <f t="shared" si="2"/>
        <v>1.664964249233912E-2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975</v>
      </c>
      <c r="Z21" s="116">
        <v>1128</v>
      </c>
      <c r="AB21" s="121">
        <f t="shared" si="2"/>
        <v>0.11521961184882533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822</v>
      </c>
      <c r="Z22" s="116">
        <v>789</v>
      </c>
      <c r="AB22" s="121">
        <f t="shared" si="2"/>
        <v>8.0592441266598563E-2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501</v>
      </c>
      <c r="Z23" s="116">
        <v>490</v>
      </c>
      <c r="AB23" s="121">
        <f t="shared" si="2"/>
        <v>5.0051072522982638E-2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74</v>
      </c>
      <c r="Z24" s="116">
        <v>162</v>
      </c>
      <c r="AB24" s="121">
        <f t="shared" si="2"/>
        <v>1.6547497446373852E-2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195</v>
      </c>
      <c r="Z25" s="116">
        <v>270</v>
      </c>
      <c r="AB25" s="121">
        <f t="shared" si="2"/>
        <v>2.7579162410623085E-2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178</v>
      </c>
      <c r="Z26" s="116">
        <v>231</v>
      </c>
      <c r="AB26" s="121">
        <f t="shared" si="2"/>
        <v>2.359550561797753E-2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372</v>
      </c>
      <c r="Z27" s="116">
        <v>387</v>
      </c>
      <c r="AB27" s="121">
        <f t="shared" si="2"/>
        <v>3.9530132788559755E-2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1207</v>
      </c>
      <c r="Z28" s="116">
        <v>1057</v>
      </c>
      <c r="AB28" s="121">
        <f t="shared" si="2"/>
        <v>0.10796731358529112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1180</v>
      </c>
      <c r="Z29" s="116">
        <v>1012</v>
      </c>
      <c r="AB29" s="121">
        <f t="shared" si="2"/>
        <v>0.10337078651685393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668</v>
      </c>
      <c r="Z30" s="116">
        <v>673</v>
      </c>
      <c r="AB30" s="121">
        <f t="shared" si="2"/>
        <v>6.8743615934627175E-2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1191</v>
      </c>
      <c r="Z31" s="116">
        <v>1305</v>
      </c>
      <c r="AB31" s="121">
        <f t="shared" si="2"/>
        <v>0.13329928498467825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41</v>
      </c>
      <c r="Z32" s="116">
        <v>37</v>
      </c>
      <c r="AB32" s="121">
        <f t="shared" si="2"/>
        <v>3.7793667007150152E-3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306</v>
      </c>
      <c r="Z33" s="116">
        <v>341</v>
      </c>
      <c r="AB33" s="121">
        <f t="shared" si="2"/>
        <v>3.4831460674157301E-2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9865</v>
      </c>
      <c r="Z34" s="124">
        <v>9790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5897</v>
      </c>
      <c r="AB37" s="136">
        <f>Z37/Z40*100</f>
        <v>83.161754336482858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1194</v>
      </c>
      <c r="AB38" s="136">
        <f>Z38/Z40*100</f>
        <v>16.838245663517135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7091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11</v>
      </c>
      <c r="X44" s="116">
        <v>12</v>
      </c>
      <c r="Y44" s="116">
        <v>14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119</v>
      </c>
      <c r="W45" s="116">
        <v>104</v>
      </c>
      <c r="X45" s="116">
        <v>131</v>
      </c>
      <c r="Y45" s="116">
        <v>112</v>
      </c>
      <c r="Z45" s="116">
        <v>155</v>
      </c>
    </row>
    <row r="46" spans="19:32" x14ac:dyDescent="0.25">
      <c r="S46" s="119" t="s">
        <v>39</v>
      </c>
      <c r="T46" s="119"/>
      <c r="U46" s="116"/>
      <c r="V46" s="116">
        <v>259</v>
      </c>
      <c r="W46" s="116">
        <v>254</v>
      </c>
      <c r="X46" s="116">
        <v>325</v>
      </c>
      <c r="Y46" s="116">
        <v>294</v>
      </c>
      <c r="Z46" s="116">
        <v>253</v>
      </c>
    </row>
    <row r="47" spans="19:32" x14ac:dyDescent="0.25">
      <c r="S47" s="119" t="s">
        <v>40</v>
      </c>
      <c r="T47" s="119"/>
      <c r="U47" s="116"/>
      <c r="V47" s="116">
        <v>445</v>
      </c>
      <c r="W47" s="116">
        <v>503</v>
      </c>
      <c r="X47" s="116">
        <v>549</v>
      </c>
      <c r="Y47" s="116">
        <v>436</v>
      </c>
      <c r="Z47" s="116">
        <v>433</v>
      </c>
    </row>
    <row r="48" spans="19:32" x14ac:dyDescent="0.25">
      <c r="S48" s="119" t="s">
        <v>41</v>
      </c>
      <c r="T48" s="119"/>
      <c r="U48" s="116"/>
      <c r="V48" s="116">
        <v>572</v>
      </c>
      <c r="W48" s="116">
        <v>633</v>
      </c>
      <c r="X48" s="116">
        <v>752</v>
      </c>
      <c r="Y48" s="116">
        <v>703</v>
      </c>
      <c r="Z48" s="116">
        <v>673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489</v>
      </c>
      <c r="W49" s="116">
        <v>570</v>
      </c>
      <c r="X49" s="116">
        <v>617</v>
      </c>
      <c r="Y49" s="116">
        <v>637</v>
      </c>
      <c r="Z49" s="116">
        <v>621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Port Augusta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341</v>
      </c>
      <c r="W50" s="116">
        <v>354</v>
      </c>
      <c r="X50" s="116">
        <v>423</v>
      </c>
      <c r="Y50" s="116">
        <v>426</v>
      </c>
      <c r="Z50" s="116">
        <v>458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463</v>
      </c>
      <c r="W51" s="116">
        <v>402</v>
      </c>
      <c r="X51" s="116">
        <v>403</v>
      </c>
      <c r="Y51" s="116">
        <v>411</v>
      </c>
      <c r="Z51" s="116">
        <v>414</v>
      </c>
    </row>
    <row r="52" spans="1:26" ht="15" customHeight="1" x14ac:dyDescent="0.25">
      <c r="S52" s="119" t="s">
        <v>45</v>
      </c>
      <c r="T52" s="119"/>
      <c r="U52" s="116"/>
      <c r="V52" s="116">
        <v>438</v>
      </c>
      <c r="W52" s="116">
        <v>491</v>
      </c>
      <c r="X52" s="116">
        <v>516</v>
      </c>
      <c r="Y52" s="116">
        <v>498</v>
      </c>
      <c r="Z52" s="116">
        <v>428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503</v>
      </c>
      <c r="W53" s="116">
        <v>467</v>
      </c>
      <c r="X53" s="116">
        <v>494</v>
      </c>
      <c r="Y53" s="116">
        <v>415</v>
      </c>
      <c r="Z53" s="116">
        <v>439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485</v>
      </c>
      <c r="W54" s="116">
        <v>509</v>
      </c>
      <c r="X54" s="116">
        <v>576</v>
      </c>
      <c r="Y54" s="116">
        <v>585</v>
      </c>
      <c r="Z54" s="116">
        <v>504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324</v>
      </c>
      <c r="W55" s="116">
        <v>351</v>
      </c>
      <c r="X55" s="116">
        <v>416</v>
      </c>
      <c r="Y55" s="116">
        <v>380</v>
      </c>
      <c r="Z55" s="116">
        <v>420</v>
      </c>
    </row>
    <row r="56" spans="1:26" ht="15" customHeight="1" x14ac:dyDescent="0.25">
      <c r="S56" s="119" t="s">
        <v>49</v>
      </c>
      <c r="T56" s="119"/>
      <c r="U56" s="116"/>
      <c r="V56" s="116">
        <v>145</v>
      </c>
      <c r="W56" s="116">
        <v>132</v>
      </c>
      <c r="X56" s="116">
        <v>142</v>
      </c>
      <c r="Y56" s="116">
        <v>177</v>
      </c>
      <c r="Z56" s="116">
        <v>190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62</v>
      </c>
      <c r="W57" s="116">
        <v>53</v>
      </c>
      <c r="X57" s="116">
        <v>62</v>
      </c>
      <c r="Y57" s="116">
        <v>68</v>
      </c>
      <c r="Z57" s="116">
        <v>63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17</v>
      </c>
      <c r="W58" s="116">
        <v>24</v>
      </c>
      <c r="X58" s="116">
        <v>20</v>
      </c>
      <c r="Y58" s="116">
        <v>21</v>
      </c>
      <c r="Z58" s="116">
        <v>25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8</v>
      </c>
      <c r="W59" s="116">
        <v>8</v>
      </c>
      <c r="X59" s="116">
        <v>12</v>
      </c>
      <c r="Y59" s="116">
        <v>20</v>
      </c>
      <c r="Z59" s="116">
        <v>18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4656</v>
      </c>
      <c r="W61" s="116">
        <v>4865</v>
      </c>
      <c r="X61" s="116">
        <v>5463</v>
      </c>
      <c r="Y61" s="116">
        <v>5192</v>
      </c>
      <c r="Z61" s="116">
        <v>5098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4</v>
      </c>
      <c r="X63" s="116">
        <v>10</v>
      </c>
      <c r="Y63" s="116">
        <v>7</v>
      </c>
      <c r="Z63" s="116">
        <v>10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128</v>
      </c>
      <c r="W64" s="116">
        <v>99</v>
      </c>
      <c r="X64" s="116">
        <v>128</v>
      </c>
      <c r="Y64" s="116">
        <v>146</v>
      </c>
      <c r="Z64" s="116">
        <v>156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Port Augusta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292</v>
      </c>
      <c r="W65" s="116">
        <v>278</v>
      </c>
      <c r="X65" s="116">
        <v>338</v>
      </c>
      <c r="Y65" s="116">
        <v>270</v>
      </c>
      <c r="Z65" s="116">
        <v>253</v>
      </c>
    </row>
    <row r="66" spans="1:26" x14ac:dyDescent="0.25">
      <c r="S66" s="119" t="s">
        <v>40</v>
      </c>
      <c r="T66" s="119"/>
      <c r="U66" s="116"/>
      <c r="V66" s="116">
        <v>428</v>
      </c>
      <c r="W66" s="116">
        <v>438</v>
      </c>
      <c r="X66" s="116">
        <v>513</v>
      </c>
      <c r="Y66" s="116">
        <v>442</v>
      </c>
      <c r="Z66" s="116">
        <v>401</v>
      </c>
    </row>
    <row r="67" spans="1:26" x14ac:dyDescent="0.25">
      <c r="S67" s="119" t="s">
        <v>41</v>
      </c>
      <c r="T67" s="119"/>
      <c r="U67" s="116"/>
      <c r="V67" s="116">
        <v>433</v>
      </c>
      <c r="W67" s="116">
        <v>547</v>
      </c>
      <c r="X67" s="116">
        <v>592</v>
      </c>
      <c r="Y67" s="116">
        <v>573</v>
      </c>
      <c r="Z67" s="116">
        <v>570</v>
      </c>
    </row>
    <row r="68" spans="1:26" x14ac:dyDescent="0.25">
      <c r="S68" s="119" t="s">
        <v>42</v>
      </c>
      <c r="T68" s="119"/>
      <c r="U68" s="116"/>
      <c r="V68" s="116">
        <v>386</v>
      </c>
      <c r="W68" s="116">
        <v>407</v>
      </c>
      <c r="X68" s="116">
        <v>493</v>
      </c>
      <c r="Y68" s="116">
        <v>485</v>
      </c>
      <c r="Z68" s="116">
        <v>485</v>
      </c>
    </row>
    <row r="69" spans="1:26" x14ac:dyDescent="0.25">
      <c r="S69" s="119" t="s">
        <v>43</v>
      </c>
      <c r="T69" s="119"/>
      <c r="U69" s="116"/>
      <c r="V69" s="116">
        <v>327</v>
      </c>
      <c r="W69" s="116">
        <v>365</v>
      </c>
      <c r="X69" s="116">
        <v>420</v>
      </c>
      <c r="Y69" s="116">
        <v>446</v>
      </c>
      <c r="Z69" s="116">
        <v>461</v>
      </c>
    </row>
    <row r="70" spans="1:26" x14ac:dyDescent="0.25">
      <c r="S70" s="119" t="s">
        <v>44</v>
      </c>
      <c r="T70" s="119"/>
      <c r="U70" s="116"/>
      <c r="V70" s="116">
        <v>389</v>
      </c>
      <c r="W70" s="116">
        <v>387</v>
      </c>
      <c r="X70" s="116">
        <v>439</v>
      </c>
      <c r="Y70" s="116">
        <v>391</v>
      </c>
      <c r="Z70" s="116">
        <v>392</v>
      </c>
    </row>
    <row r="71" spans="1:26" x14ac:dyDescent="0.25">
      <c r="S71" s="119" t="s">
        <v>45</v>
      </c>
      <c r="T71" s="119"/>
      <c r="U71" s="116"/>
      <c r="V71" s="116">
        <v>494</v>
      </c>
      <c r="W71" s="116">
        <v>454</v>
      </c>
      <c r="X71" s="116">
        <v>482</v>
      </c>
      <c r="Y71" s="116">
        <v>460</v>
      </c>
      <c r="Z71" s="116">
        <v>478</v>
      </c>
    </row>
    <row r="72" spans="1:26" x14ac:dyDescent="0.25">
      <c r="S72" s="119" t="s">
        <v>46</v>
      </c>
      <c r="T72" s="119"/>
      <c r="U72" s="116"/>
      <c r="V72" s="116">
        <v>462</v>
      </c>
      <c r="W72" s="116">
        <v>489</v>
      </c>
      <c r="X72" s="116">
        <v>521</v>
      </c>
      <c r="Y72" s="116">
        <v>481</v>
      </c>
      <c r="Z72" s="116">
        <v>485</v>
      </c>
    </row>
    <row r="73" spans="1:26" x14ac:dyDescent="0.25">
      <c r="S73" s="119" t="s">
        <v>47</v>
      </c>
      <c r="T73" s="119"/>
      <c r="U73" s="116"/>
      <c r="V73" s="116">
        <v>403</v>
      </c>
      <c r="W73" s="116">
        <v>413</v>
      </c>
      <c r="X73" s="116">
        <v>481</v>
      </c>
      <c r="Y73" s="116">
        <v>456</v>
      </c>
      <c r="Z73" s="116">
        <v>482</v>
      </c>
    </row>
    <row r="74" spans="1:26" x14ac:dyDescent="0.25">
      <c r="S74" s="119" t="s">
        <v>48</v>
      </c>
      <c r="T74" s="119"/>
      <c r="U74" s="116"/>
      <c r="V74" s="116">
        <v>254</v>
      </c>
      <c r="W74" s="116">
        <v>282</v>
      </c>
      <c r="X74" s="116">
        <v>332</v>
      </c>
      <c r="Y74" s="116">
        <v>310</v>
      </c>
      <c r="Z74" s="116">
        <v>307</v>
      </c>
    </row>
    <row r="75" spans="1:26" x14ac:dyDescent="0.25">
      <c r="S75" s="119" t="s">
        <v>49</v>
      </c>
      <c r="T75" s="119"/>
      <c r="U75" s="116"/>
      <c r="V75" s="116">
        <v>145</v>
      </c>
      <c r="W75" s="116">
        <v>146</v>
      </c>
      <c r="X75" s="116">
        <v>145</v>
      </c>
      <c r="Y75" s="116">
        <v>136</v>
      </c>
      <c r="Z75" s="116">
        <v>137</v>
      </c>
    </row>
    <row r="76" spans="1:26" x14ac:dyDescent="0.25">
      <c r="S76" s="119" t="s">
        <v>50</v>
      </c>
      <c r="T76" s="119"/>
      <c r="U76" s="116"/>
      <c r="V76" s="116">
        <v>41</v>
      </c>
      <c r="W76" s="116">
        <v>43</v>
      </c>
      <c r="X76" s="116">
        <v>54</v>
      </c>
      <c r="Y76" s="116">
        <v>53</v>
      </c>
      <c r="Z76" s="116">
        <v>56</v>
      </c>
    </row>
    <row r="77" spans="1:26" x14ac:dyDescent="0.25">
      <c r="S77" s="119" t="s">
        <v>51</v>
      </c>
      <c r="T77" s="119"/>
      <c r="U77" s="116"/>
      <c r="V77" s="116">
        <v>12</v>
      </c>
      <c r="W77" s="116">
        <v>11</v>
      </c>
      <c r="X77" s="116">
        <v>16</v>
      </c>
      <c r="Y77" s="116">
        <v>15</v>
      </c>
      <c r="Z77" s="116">
        <v>19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5</v>
      </c>
      <c r="Y78" s="116">
        <v>7</v>
      </c>
      <c r="Z78" s="116">
        <v>8</v>
      </c>
    </row>
    <row r="79" spans="1:26" x14ac:dyDescent="0.25">
      <c r="S79" s="119" t="s">
        <v>53</v>
      </c>
      <c r="T79" s="119"/>
      <c r="U79" s="116"/>
      <c r="V79" s="116">
        <v>7</v>
      </c>
      <c r="W79" s="116">
        <v>9</v>
      </c>
      <c r="X79" s="116">
        <v>9</v>
      </c>
      <c r="Y79" s="116">
        <v>4</v>
      </c>
      <c r="Z79" s="116">
        <v>5</v>
      </c>
    </row>
    <row r="80" spans="1:26" x14ac:dyDescent="0.25">
      <c r="S80" s="122" t="s">
        <v>54</v>
      </c>
      <c r="T80" s="122"/>
      <c r="U80" s="116"/>
      <c r="V80" s="116">
        <v>4197</v>
      </c>
      <c r="W80" s="116">
        <v>4373</v>
      </c>
      <c r="X80" s="116">
        <v>4987</v>
      </c>
      <c r="Y80" s="116">
        <v>4671</v>
      </c>
      <c r="Z80" s="116">
        <v>4694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Port Augusta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188</v>
      </c>
      <c r="W83" s="116">
        <v>199</v>
      </c>
      <c r="X83" s="116">
        <v>208</v>
      </c>
      <c r="Y83" s="116">
        <v>217</v>
      </c>
      <c r="Z83" s="116">
        <v>199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214</v>
      </c>
      <c r="W84" s="116">
        <v>230</v>
      </c>
      <c r="X84" s="116">
        <v>242</v>
      </c>
      <c r="Y84" s="116">
        <v>241</v>
      </c>
      <c r="Z84" s="116">
        <v>235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756</v>
      </c>
      <c r="W85" s="116">
        <v>740</v>
      </c>
      <c r="X85" s="116">
        <v>750</v>
      </c>
      <c r="Y85" s="116">
        <v>744</v>
      </c>
      <c r="Z85" s="116">
        <v>732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9,788</v>
      </c>
      <c r="D86" s="98">
        <f t="shared" ref="D86:D91" si="4">AD4</f>
        <v>-7.9059395905128893E-3</v>
      </c>
      <c r="E86" s="99">
        <f t="shared" ref="E86:E91" si="5">AD4</f>
        <v>-7.9059395905128893E-3</v>
      </c>
      <c r="F86" s="98">
        <f t="shared" ref="F86:F91" si="6">AF4</f>
        <v>0.10536420101637489</v>
      </c>
      <c r="G86" s="99">
        <f t="shared" ref="G86:G91" si="7">AF4</f>
        <v>0.10536420101637489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356</v>
      </c>
      <c r="W86" s="116">
        <v>365</v>
      </c>
      <c r="X86" s="116">
        <v>408</v>
      </c>
      <c r="Y86" s="116">
        <v>399</v>
      </c>
      <c r="Z86" s="116">
        <v>414</v>
      </c>
    </row>
    <row r="87" spans="1:30" ht="15" customHeight="1" x14ac:dyDescent="0.25">
      <c r="A87" s="100" t="s">
        <v>4</v>
      </c>
      <c r="B87" s="51"/>
      <c r="C87" s="101" t="str">
        <f t="shared" si="3"/>
        <v>5,095</v>
      </c>
      <c r="D87" s="98">
        <f t="shared" si="4"/>
        <v>-1.8682588597842886E-2</v>
      </c>
      <c r="E87" s="99">
        <f t="shared" si="5"/>
        <v>-1.8682588597842886E-2</v>
      </c>
      <c r="F87" s="98">
        <f t="shared" si="6"/>
        <v>9.4051964784195752E-2</v>
      </c>
      <c r="G87" s="99">
        <f t="shared" si="7"/>
        <v>9.4051964784195752E-2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127</v>
      </c>
      <c r="W87" s="116">
        <v>130</v>
      </c>
      <c r="X87" s="116">
        <v>146</v>
      </c>
      <c r="Y87" s="116">
        <v>121</v>
      </c>
      <c r="Z87" s="116">
        <v>127</v>
      </c>
    </row>
    <row r="88" spans="1:30" ht="15" customHeight="1" x14ac:dyDescent="0.25">
      <c r="A88" s="100" t="s">
        <v>5</v>
      </c>
      <c r="B88" s="51"/>
      <c r="C88" s="101" t="str">
        <f t="shared" si="3"/>
        <v>4,693</v>
      </c>
      <c r="D88" s="98">
        <f t="shared" si="4"/>
        <v>4.2799058420714964E-3</v>
      </c>
      <c r="E88" s="99">
        <f t="shared" si="5"/>
        <v>4.2799058420714964E-3</v>
      </c>
      <c r="F88" s="98">
        <f t="shared" si="6"/>
        <v>0.11791329204383039</v>
      </c>
      <c r="G88" s="99">
        <f t="shared" si="7"/>
        <v>0.11791329204383039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137</v>
      </c>
      <c r="W88" s="116">
        <v>142</v>
      </c>
      <c r="X88" s="116">
        <v>146</v>
      </c>
      <c r="Y88" s="116">
        <v>148</v>
      </c>
      <c r="Z88" s="116">
        <v>159</v>
      </c>
    </row>
    <row r="89" spans="1:30" ht="15" customHeight="1" x14ac:dyDescent="0.25">
      <c r="A89" s="51" t="s">
        <v>6</v>
      </c>
      <c r="B89" s="51"/>
      <c r="C89" s="101" t="str">
        <f t="shared" si="3"/>
        <v>7,088</v>
      </c>
      <c r="D89" s="98">
        <f t="shared" si="4"/>
        <v>2.1767334582672548E-2</v>
      </c>
      <c r="E89" s="99">
        <f t="shared" si="5"/>
        <v>2.1767334582672548E-2</v>
      </c>
      <c r="F89" s="98">
        <f t="shared" si="6"/>
        <v>9.5348477824138467E-2</v>
      </c>
      <c r="G89" s="99">
        <f t="shared" si="7"/>
        <v>9.5348477824138467E-2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505</v>
      </c>
      <c r="W89" s="116">
        <v>518</v>
      </c>
      <c r="X89" s="116">
        <v>534</v>
      </c>
      <c r="Y89" s="116">
        <v>526</v>
      </c>
      <c r="Z89" s="116">
        <v>526</v>
      </c>
    </row>
    <row r="90" spans="1:30" ht="15" customHeight="1" x14ac:dyDescent="0.25">
      <c r="A90" s="51" t="s">
        <v>100</v>
      </c>
      <c r="B90" s="51"/>
      <c r="C90" s="101" t="str">
        <f t="shared" si="3"/>
        <v>$43,806</v>
      </c>
      <c r="D90" s="98">
        <f t="shared" si="4"/>
        <v>-2.4270759087669402E-2</v>
      </c>
      <c r="E90" s="99">
        <f t="shared" si="5"/>
        <v>-2.4270759087669402E-2</v>
      </c>
      <c r="F90" s="98">
        <f t="shared" si="6"/>
        <v>1.1109749311078998E-2</v>
      </c>
      <c r="G90" s="99">
        <f t="shared" si="7"/>
        <v>1.1109749311078998E-2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487</v>
      </c>
      <c r="W90" s="116">
        <v>493</v>
      </c>
      <c r="X90" s="116">
        <v>618</v>
      </c>
      <c r="Y90" s="116">
        <v>579</v>
      </c>
      <c r="Z90" s="116">
        <v>592</v>
      </c>
    </row>
    <row r="91" spans="1:30" ht="15" customHeight="1" x14ac:dyDescent="0.25">
      <c r="A91" s="51" t="s">
        <v>7</v>
      </c>
      <c r="B91" s="51"/>
      <c r="C91" s="101" t="str">
        <f t="shared" si="3"/>
        <v>$404.6 mil</v>
      </c>
      <c r="D91" s="98">
        <f t="shared" si="4"/>
        <v>2.3835937934356011E-2</v>
      </c>
      <c r="E91" s="99">
        <f t="shared" si="5"/>
        <v>2.3835937934356011E-2</v>
      </c>
      <c r="F91" s="98">
        <f t="shared" si="6"/>
        <v>0.11591678971835684</v>
      </c>
      <c r="G91" s="99">
        <f t="shared" si="7"/>
        <v>0.11591678971835684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3378</v>
      </c>
      <c r="W91" s="116">
        <v>3444</v>
      </c>
      <c r="X91" s="116">
        <v>3735</v>
      </c>
      <c r="Y91" s="116">
        <v>3617</v>
      </c>
      <c r="Z91" s="116">
        <v>3652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203</v>
      </c>
      <c r="W93" s="116">
        <v>231</v>
      </c>
      <c r="X93" s="116">
        <v>250</v>
      </c>
      <c r="Y93" s="116">
        <v>243</v>
      </c>
      <c r="Z93" s="116">
        <v>250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481</v>
      </c>
      <c r="W94" s="116">
        <v>518</v>
      </c>
      <c r="X94" s="116">
        <v>541</v>
      </c>
      <c r="Y94" s="116">
        <v>545</v>
      </c>
      <c r="Z94" s="116">
        <v>548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105</v>
      </c>
      <c r="W95" s="116">
        <v>90</v>
      </c>
      <c r="X95" s="116">
        <v>106</v>
      </c>
      <c r="Y95" s="116">
        <v>103</v>
      </c>
      <c r="Z95" s="116">
        <v>116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644</v>
      </c>
      <c r="W96" s="116">
        <v>674</v>
      </c>
      <c r="X96" s="116">
        <v>714</v>
      </c>
      <c r="Y96" s="116">
        <v>736</v>
      </c>
      <c r="Z96" s="116">
        <v>748</v>
      </c>
    </row>
    <row r="97" spans="1:32" ht="15" customHeight="1" x14ac:dyDescent="0.25">
      <c r="S97" s="119" t="s">
        <v>191</v>
      </c>
      <c r="T97" s="119"/>
      <c r="U97" s="116"/>
      <c r="V97" s="116">
        <v>559</v>
      </c>
      <c r="W97" s="116">
        <v>564</v>
      </c>
      <c r="X97" s="116">
        <v>578</v>
      </c>
      <c r="Y97" s="116">
        <v>575</v>
      </c>
      <c r="Z97" s="116">
        <v>549</v>
      </c>
    </row>
    <row r="98" spans="1:32" ht="15" customHeight="1" x14ac:dyDescent="0.25">
      <c r="S98" s="119" t="s">
        <v>192</v>
      </c>
      <c r="T98" s="119"/>
      <c r="U98" s="116"/>
      <c r="V98" s="116">
        <v>315</v>
      </c>
      <c r="W98" s="116">
        <v>308</v>
      </c>
      <c r="X98" s="116">
        <v>324</v>
      </c>
      <c r="Y98" s="116">
        <v>314</v>
      </c>
      <c r="Z98" s="116">
        <v>324</v>
      </c>
    </row>
    <row r="99" spans="1:32" ht="15" customHeight="1" x14ac:dyDescent="0.25">
      <c r="S99" s="119" t="s">
        <v>193</v>
      </c>
      <c r="T99" s="119"/>
      <c r="U99" s="116"/>
      <c r="V99" s="116">
        <v>22</v>
      </c>
      <c r="W99" s="116">
        <v>32</v>
      </c>
      <c r="X99" s="116">
        <v>32</v>
      </c>
      <c r="Y99" s="116">
        <v>38</v>
      </c>
      <c r="Z99" s="116">
        <v>42</v>
      </c>
    </row>
    <row r="100" spans="1:32" ht="15" customHeight="1" x14ac:dyDescent="0.25">
      <c r="S100" s="119" t="s">
        <v>59</v>
      </c>
      <c r="T100" s="119"/>
      <c r="U100" s="116"/>
      <c r="V100" s="116">
        <v>262</v>
      </c>
      <c r="W100" s="116">
        <v>285</v>
      </c>
      <c r="X100" s="116">
        <v>328</v>
      </c>
      <c r="Y100" s="116">
        <v>300</v>
      </c>
      <c r="Z100" s="116">
        <v>324</v>
      </c>
    </row>
    <row r="101" spans="1:32" x14ac:dyDescent="0.25">
      <c r="A101" s="20"/>
      <c r="S101" s="122" t="s">
        <v>54</v>
      </c>
      <c r="T101" s="122"/>
      <c r="U101" s="116"/>
      <c r="V101" s="116">
        <v>3091</v>
      </c>
      <c r="W101" s="116">
        <v>3149</v>
      </c>
      <c r="X101" s="116">
        <v>3378</v>
      </c>
      <c r="Y101" s="116">
        <v>3323</v>
      </c>
      <c r="Z101" s="116">
        <v>3433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6032</v>
      </c>
      <c r="W104" s="116">
        <v>6412</v>
      </c>
      <c r="X104" s="116">
        <v>7380</v>
      </c>
      <c r="Y104" s="116">
        <v>7008</v>
      </c>
      <c r="Z104" s="116">
        <v>7112</v>
      </c>
      <c r="AB104" s="113" t="str">
        <f>TEXT(Z104,"###,###")</f>
        <v>7,112</v>
      </c>
      <c r="AD104" s="134">
        <f>Z104/($Z$4)*100</f>
        <v>72.660400490396398</v>
      </c>
      <c r="AF104" s="113"/>
    </row>
    <row r="105" spans="1:32" x14ac:dyDescent="0.25">
      <c r="S105" s="119" t="s">
        <v>18</v>
      </c>
      <c r="T105" s="119"/>
      <c r="U105" s="116"/>
      <c r="V105" s="116">
        <v>2256</v>
      </c>
      <c r="W105" s="116">
        <v>2332</v>
      </c>
      <c r="X105" s="116">
        <v>2374</v>
      </c>
      <c r="Y105" s="116">
        <v>2265</v>
      </c>
      <c r="Z105" s="116">
        <v>2186</v>
      </c>
      <c r="AB105" s="113" t="str">
        <f>TEXT(Z105,"###,###")</f>
        <v>2,186</v>
      </c>
      <c r="AD105" s="134">
        <f>Z105/($Z$4)*100</f>
        <v>22.333469554556601</v>
      </c>
      <c r="AF105" s="113"/>
    </row>
    <row r="106" spans="1:32" x14ac:dyDescent="0.25">
      <c r="S106" s="122" t="s">
        <v>54</v>
      </c>
      <c r="T106" s="122"/>
      <c r="U106" s="124"/>
      <c r="V106" s="124">
        <v>8288</v>
      </c>
      <c r="W106" s="124">
        <v>8744</v>
      </c>
      <c r="X106" s="124">
        <v>9754</v>
      </c>
      <c r="Y106" s="124">
        <v>9273</v>
      </c>
      <c r="Z106" s="124">
        <v>9298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906</v>
      </c>
      <c r="W108" s="116">
        <v>852</v>
      </c>
      <c r="X108" s="116">
        <v>991</v>
      </c>
      <c r="Y108" s="116">
        <v>830</v>
      </c>
      <c r="Z108" s="116">
        <v>1018</v>
      </c>
      <c r="AB108" s="113" t="str">
        <f>TEXT(Z108,"###,###")</f>
        <v>1,018</v>
      </c>
      <c r="AD108" s="134">
        <f>Z108/($Z$4)*100</f>
        <v>10.400490396403759</v>
      </c>
      <c r="AF108" s="113"/>
    </row>
    <row r="109" spans="1:32" x14ac:dyDescent="0.25">
      <c r="S109" s="119" t="s">
        <v>21</v>
      </c>
      <c r="T109" s="119"/>
      <c r="U109" s="116"/>
      <c r="V109" s="116">
        <v>1399</v>
      </c>
      <c r="W109" s="116">
        <v>1460</v>
      </c>
      <c r="X109" s="116">
        <v>1710</v>
      </c>
      <c r="Y109" s="116">
        <v>1403</v>
      </c>
      <c r="Z109" s="116">
        <v>1281</v>
      </c>
      <c r="AB109" s="113" t="str">
        <f>TEXT(Z109,"###,###")</f>
        <v>1,281</v>
      </c>
      <c r="AD109" s="134">
        <f>Z109/($Z$4)*100</f>
        <v>13.087454025337147</v>
      </c>
      <c r="AF109" s="113"/>
    </row>
    <row r="110" spans="1:32" x14ac:dyDescent="0.25">
      <c r="S110" s="119" t="s">
        <v>22</v>
      </c>
      <c r="T110" s="119"/>
      <c r="U110" s="116"/>
      <c r="V110" s="116">
        <v>1467</v>
      </c>
      <c r="W110" s="116">
        <v>1824</v>
      </c>
      <c r="X110" s="116">
        <v>2112</v>
      </c>
      <c r="Y110" s="116">
        <v>2067</v>
      </c>
      <c r="Z110" s="116">
        <v>2197</v>
      </c>
      <c r="AB110" s="113" t="str">
        <f>TEXT(Z110,"###,###")</f>
        <v>2,197</v>
      </c>
      <c r="AD110" s="134">
        <f>Z110/($Z$4)*100</f>
        <v>22.445852063751531</v>
      </c>
      <c r="AF110" s="113"/>
    </row>
    <row r="111" spans="1:32" x14ac:dyDescent="0.25">
      <c r="S111" s="119" t="s">
        <v>23</v>
      </c>
      <c r="T111" s="119"/>
      <c r="U111" s="116"/>
      <c r="V111" s="116">
        <v>4524</v>
      </c>
      <c r="W111" s="116">
        <v>4608</v>
      </c>
      <c r="X111" s="116">
        <v>4940</v>
      </c>
      <c r="Y111" s="116">
        <v>4975</v>
      </c>
      <c r="Z111" s="116">
        <v>4798</v>
      </c>
      <c r="AB111" s="113" t="str">
        <f>TEXT(Z111,"###,###")</f>
        <v>4,798</v>
      </c>
      <c r="AD111" s="134">
        <f>Z111/($Z$4)*100</f>
        <v>49.019207192480593</v>
      </c>
      <c r="AF111" s="113"/>
    </row>
    <row r="112" spans="1:32" x14ac:dyDescent="0.25">
      <c r="S112" s="122" t="s">
        <v>54</v>
      </c>
      <c r="T112" s="122"/>
      <c r="U112" s="116"/>
      <c r="V112" s="116">
        <v>8852</v>
      </c>
      <c r="W112" s="116">
        <v>9238</v>
      </c>
      <c r="X112" s="116">
        <v>10449</v>
      </c>
      <c r="Y112" s="116">
        <v>9864</v>
      </c>
      <c r="Z112" s="116">
        <v>9789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42.39</v>
      </c>
      <c r="W118" s="135">
        <v>41.46</v>
      </c>
      <c r="X118" s="135">
        <v>41.25</v>
      </c>
      <c r="Y118" s="135">
        <v>41.27</v>
      </c>
      <c r="Z118" s="135">
        <v>41.55</v>
      </c>
      <c r="AB118" s="113" t="str">
        <f>TEXT(Z118,"##.0")</f>
        <v>41.6</v>
      </c>
    </row>
    <row r="120" spans="19:32" x14ac:dyDescent="0.25">
      <c r="S120" s="105" t="s">
        <v>102</v>
      </c>
      <c r="T120" s="116"/>
      <c r="U120" s="116"/>
      <c r="V120" s="116">
        <v>5926</v>
      </c>
      <c r="W120" s="116">
        <v>5981</v>
      </c>
      <c r="X120" s="116">
        <v>6529</v>
      </c>
      <c r="Y120" s="116">
        <v>6328</v>
      </c>
      <c r="Z120" s="116">
        <v>6454</v>
      </c>
      <c r="AB120" s="113" t="str">
        <f>TEXT(Z120,"###,###")</f>
        <v>6,454</v>
      </c>
    </row>
    <row r="121" spans="19:32" x14ac:dyDescent="0.25">
      <c r="S121" s="105" t="s">
        <v>103</v>
      </c>
      <c r="T121" s="116"/>
      <c r="U121" s="116"/>
      <c r="V121" s="116">
        <v>235</v>
      </c>
      <c r="W121" s="116">
        <v>263</v>
      </c>
      <c r="X121" s="116">
        <v>290</v>
      </c>
      <c r="Y121" s="116">
        <v>290</v>
      </c>
      <c r="Z121" s="116">
        <v>293</v>
      </c>
      <c r="AB121" s="113" t="str">
        <f>TEXT(Z121,"###,###")</f>
        <v>293</v>
      </c>
    </row>
    <row r="122" spans="19:32" x14ac:dyDescent="0.25">
      <c r="S122" s="105" t="s">
        <v>104</v>
      </c>
      <c r="T122" s="116"/>
      <c r="U122" s="116"/>
      <c r="V122" s="116">
        <v>306</v>
      </c>
      <c r="W122" s="116">
        <v>349</v>
      </c>
      <c r="X122" s="116">
        <v>294</v>
      </c>
      <c r="Y122" s="116">
        <v>317</v>
      </c>
      <c r="Z122" s="116">
        <v>336</v>
      </c>
      <c r="AB122" s="113" t="str">
        <f>TEXT(Z122,"###,###")</f>
        <v>336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6232</v>
      </c>
      <c r="W124" s="116">
        <v>6330</v>
      </c>
      <c r="X124" s="116">
        <v>6823</v>
      </c>
      <c r="Y124" s="116">
        <v>6645</v>
      </c>
      <c r="Z124" s="116">
        <v>6790</v>
      </c>
      <c r="AB124" s="113" t="str">
        <f>TEXT(Z124,"###,###")</f>
        <v>6,790</v>
      </c>
      <c r="AD124" s="131">
        <f>Z124/$Z$7*100</f>
        <v>95.795711060948079</v>
      </c>
    </row>
    <row r="125" spans="19:32" x14ac:dyDescent="0.25">
      <c r="S125" s="105" t="s">
        <v>106</v>
      </c>
      <c r="T125" s="116"/>
      <c r="U125" s="116"/>
      <c r="V125" s="116">
        <v>541</v>
      </c>
      <c r="W125" s="116">
        <v>612</v>
      </c>
      <c r="X125" s="116">
        <v>584</v>
      </c>
      <c r="Y125" s="116">
        <v>607</v>
      </c>
      <c r="Z125" s="116">
        <v>629</v>
      </c>
      <c r="AB125" s="113" t="str">
        <f>TEXT(Z125,"###,###")</f>
        <v>629</v>
      </c>
      <c r="AD125" s="131">
        <f>Z125/$Z$7*100</f>
        <v>8.8741534988713315</v>
      </c>
    </row>
    <row r="127" spans="19:32" x14ac:dyDescent="0.25">
      <c r="S127" s="105" t="s">
        <v>107</v>
      </c>
      <c r="T127" s="116"/>
      <c r="U127" s="116"/>
      <c r="V127" s="116">
        <v>3381</v>
      </c>
      <c r="W127" s="116">
        <v>3444</v>
      </c>
      <c r="X127" s="116">
        <v>3736</v>
      </c>
      <c r="Y127" s="116">
        <v>3614</v>
      </c>
      <c r="Z127" s="116">
        <v>3655</v>
      </c>
      <c r="AB127" s="113" t="str">
        <f>TEXT(Z127,"###,###")</f>
        <v>3,655</v>
      </c>
      <c r="AD127" s="131">
        <f>Z127/$Z$7*100</f>
        <v>51.566027088036115</v>
      </c>
    </row>
    <row r="128" spans="19:32" x14ac:dyDescent="0.25">
      <c r="S128" s="105" t="s">
        <v>108</v>
      </c>
      <c r="T128" s="116"/>
      <c r="U128" s="116"/>
      <c r="V128" s="116">
        <v>3091</v>
      </c>
      <c r="W128" s="116">
        <v>3149</v>
      </c>
      <c r="X128" s="116">
        <v>3374</v>
      </c>
      <c r="Y128" s="116">
        <v>3325</v>
      </c>
      <c r="Z128" s="116">
        <v>3431</v>
      </c>
      <c r="AB128" s="113" t="str">
        <f>TEXT(Z128,"###,###")</f>
        <v>3,431</v>
      </c>
      <c r="AD128" s="131">
        <f>Z128/$Z$7*100</f>
        <v>48.405756207674941</v>
      </c>
    </row>
    <row r="130" spans="19:20" x14ac:dyDescent="0.25">
      <c r="S130" s="105" t="s">
        <v>267</v>
      </c>
      <c r="T130" s="131">
        <v>91.055304740406314</v>
      </c>
    </row>
    <row r="131" spans="19:20" x14ac:dyDescent="0.25">
      <c r="S131" s="105" t="s">
        <v>268</v>
      </c>
      <c r="T131" s="131">
        <v>4.1337471783295712</v>
      </c>
    </row>
    <row r="132" spans="19:20" x14ac:dyDescent="0.25">
      <c r="S132" s="105" t="s">
        <v>269</v>
      </c>
      <c r="T132" s="131">
        <v>4.7404063205417613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1682844-E299-4DC4-978E-BE8CAE851A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83BFA95-42B9-474A-BCB5-7DB06BC9E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52B4-1C43-430C-B837-C76F67B378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57B84-0AA1-4080-8A1D-93A6336035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1116-3BB2-4082-8B11-DB800B4C118F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160</v>
      </c>
      <c r="T1" s="103"/>
      <c r="U1" s="103"/>
      <c r="V1" s="103"/>
      <c r="W1" s="103"/>
      <c r="X1" s="103"/>
      <c r="Y1" s="104" t="s">
        <v>242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160</v>
      </c>
      <c r="Y3" s="109" t="s">
        <v>242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10.48 Port Lincoln,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10465</v>
      </c>
      <c r="W4" s="112">
        <v>10662</v>
      </c>
      <c r="X4" s="112">
        <v>11566</v>
      </c>
      <c r="Y4" s="112">
        <v>10974</v>
      </c>
      <c r="Z4" s="112">
        <v>11411</v>
      </c>
      <c r="AB4" s="113" t="str">
        <f>TEXT(Z4,"###,###")</f>
        <v>11,411</v>
      </c>
      <c r="AD4" s="114">
        <f>Z4/Y4-1</f>
        <v>3.9821396026972877E-2</v>
      </c>
      <c r="AF4" s="114">
        <f>Z4/V4-1</f>
        <v>9.0396559961777312E-2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5541</v>
      </c>
      <c r="W5" s="112">
        <v>5682</v>
      </c>
      <c r="X5" s="112">
        <v>6156</v>
      </c>
      <c r="Y5" s="112">
        <v>5799</v>
      </c>
      <c r="Z5" s="112">
        <v>5937</v>
      </c>
      <c r="AB5" s="113" t="str">
        <f>TEXT(Z5,"###,###")</f>
        <v>5,937</v>
      </c>
      <c r="AD5" s="114">
        <f t="shared" ref="AD5:AD9" si="0">Z5/Y5-1</f>
        <v>2.3797206414899019E-2</v>
      </c>
      <c r="AF5" s="114">
        <f t="shared" ref="AF5:AF9" si="1">Z5/V5-1</f>
        <v>7.1467244179751033E-2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4923</v>
      </c>
      <c r="W6" s="112">
        <v>4980</v>
      </c>
      <c r="X6" s="112">
        <v>5408</v>
      </c>
      <c r="Y6" s="112">
        <v>5174</v>
      </c>
      <c r="Z6" s="112">
        <v>5471</v>
      </c>
      <c r="AB6" s="113" t="str">
        <f>TEXT(Z6,"###,###")</f>
        <v>5,471</v>
      </c>
      <c r="AD6" s="114">
        <f t="shared" si="0"/>
        <v>5.7402396598376537E-2</v>
      </c>
      <c r="AF6" s="114">
        <f t="shared" si="1"/>
        <v>0.11131423928498885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7321</v>
      </c>
      <c r="W7" s="112">
        <v>7431</v>
      </c>
      <c r="X7" s="112">
        <v>7982</v>
      </c>
      <c r="Y7" s="112">
        <v>7608</v>
      </c>
      <c r="Z7" s="112">
        <v>7927</v>
      </c>
      <c r="AB7" s="113" t="str">
        <f>TEXT(Z7,"###,###")</f>
        <v>7,927</v>
      </c>
      <c r="AD7" s="114">
        <f t="shared" si="0"/>
        <v>4.1929547844374415E-2</v>
      </c>
      <c r="AF7" s="114">
        <f t="shared" si="1"/>
        <v>8.2775577106952491E-2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11,411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7,927</v>
      </c>
      <c r="P8" s="69"/>
      <c r="S8" s="111" t="s">
        <v>86</v>
      </c>
      <c r="T8" s="112"/>
      <c r="U8" s="112"/>
      <c r="V8" s="112">
        <v>31765.5</v>
      </c>
      <c r="W8" s="112">
        <v>33971.99</v>
      </c>
      <c r="X8" s="112">
        <v>34634.5</v>
      </c>
      <c r="Y8" s="112">
        <v>35969.019999999997</v>
      </c>
      <c r="Z8" s="112">
        <v>35476.800000000003</v>
      </c>
      <c r="AB8" s="113" t="str">
        <f>TEXT(Z8,"$###,###")</f>
        <v>$35,477</v>
      </c>
      <c r="AD8" s="114">
        <f t="shared" si="0"/>
        <v>-1.3684554096830892E-2</v>
      </c>
      <c r="AF8" s="114">
        <f t="shared" si="1"/>
        <v>0.1168343013646882</v>
      </c>
    </row>
    <row r="9" spans="1:32" x14ac:dyDescent="0.25">
      <c r="A9" s="32" t="s">
        <v>15</v>
      </c>
      <c r="B9" s="73"/>
      <c r="C9" s="74"/>
      <c r="D9" s="75">
        <f>AD104</f>
        <v>75.418455875909203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51.696732685757539</v>
      </c>
      <c r="P9" s="76" t="s">
        <v>87</v>
      </c>
      <c r="S9" s="111" t="s">
        <v>7</v>
      </c>
      <c r="T9" s="112"/>
      <c r="U9" s="112"/>
      <c r="V9" s="112">
        <v>347313078</v>
      </c>
      <c r="W9" s="112">
        <v>361546580</v>
      </c>
      <c r="X9" s="112">
        <v>387852488</v>
      </c>
      <c r="Y9" s="112">
        <v>386362254</v>
      </c>
      <c r="Z9" s="112">
        <v>399327308</v>
      </c>
      <c r="AB9" s="113" t="str">
        <f>TEXT(Z9/1000000,"$#,###.0")&amp;" mil"</f>
        <v>$399.3 mil</v>
      </c>
      <c r="AD9" s="114">
        <f t="shared" si="0"/>
        <v>3.3556730414974645E-2</v>
      </c>
      <c r="AF9" s="114">
        <f t="shared" si="1"/>
        <v>0.14976179503381681</v>
      </c>
    </row>
    <row r="10" spans="1:32" x14ac:dyDescent="0.25">
      <c r="A10" s="32" t="s">
        <v>18</v>
      </c>
      <c r="B10" s="73"/>
      <c r="C10" s="74"/>
      <c r="D10" s="75">
        <f>AD105</f>
        <v>14.047848567172029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48.290652201337203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82.099154787435353</v>
      </c>
      <c r="P11" s="76" t="s">
        <v>87</v>
      </c>
      <c r="S11" s="111" t="s">
        <v>30</v>
      </c>
      <c r="T11" s="116"/>
      <c r="U11" s="116"/>
      <c r="V11" s="116">
        <v>9170</v>
      </c>
      <c r="W11" s="116">
        <v>9378</v>
      </c>
      <c r="X11" s="116">
        <v>10126</v>
      </c>
      <c r="Y11" s="116">
        <v>9681</v>
      </c>
      <c r="Z11" s="116">
        <v>9993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9.6001009209032411</v>
      </c>
      <c r="P12" s="76" t="s">
        <v>87</v>
      </c>
      <c r="S12" s="111" t="s">
        <v>31</v>
      </c>
      <c r="T12" s="116"/>
      <c r="U12" s="116"/>
      <c r="V12" s="116">
        <v>1291</v>
      </c>
      <c r="W12" s="116">
        <v>1284</v>
      </c>
      <c r="X12" s="116">
        <v>1440</v>
      </c>
      <c r="Y12" s="116">
        <v>1291</v>
      </c>
      <c r="Z12" s="116">
        <v>1418</v>
      </c>
    </row>
    <row r="13" spans="1:32" ht="15" customHeight="1" x14ac:dyDescent="0.25">
      <c r="A13" s="32" t="s">
        <v>20</v>
      </c>
      <c r="B13" s="74"/>
      <c r="C13" s="74"/>
      <c r="D13" s="75">
        <f>AD108</f>
        <v>14.249408465515732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8.2376687271351088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17.912540531066515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24.905792656208924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19.234655215963627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1236</v>
      </c>
      <c r="Z15" s="116">
        <v>1255</v>
      </c>
      <c r="AB15" s="121">
        <f t="shared" ref="AB15:AB34" si="2">IF(Z15="np",0,Z15/$Z$34)</f>
        <v>0.11000087650100798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32.10936815353606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80.765344784036373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112</v>
      </c>
      <c r="Z16" s="116">
        <v>120</v>
      </c>
      <c r="AB16" s="121">
        <f t="shared" si="2"/>
        <v>1.0518012095713909E-2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635</v>
      </c>
      <c r="Z17" s="116">
        <v>616</v>
      </c>
      <c r="AB17" s="121">
        <f t="shared" si="2"/>
        <v>5.3992462091331406E-2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83</v>
      </c>
      <c r="Z18" s="116">
        <v>61</v>
      </c>
      <c r="AB18" s="121">
        <f t="shared" si="2"/>
        <v>5.3466561486545713E-3</v>
      </c>
    </row>
    <row r="19" spans="1:28" x14ac:dyDescent="0.25">
      <c r="A19" s="65" t="str">
        <f>$S$1&amp;" ("&amp;$V$2&amp;" to "&amp;$Z$2&amp;")"</f>
        <v>Port Lincoln (2015-16 to 2019-20)</v>
      </c>
      <c r="B19" s="65"/>
      <c r="C19" s="65"/>
      <c r="D19" s="65"/>
      <c r="E19" s="65"/>
      <c r="F19" s="65"/>
      <c r="G19" s="65" t="str">
        <f>$S$1&amp;" ("&amp;$V$2&amp;" to "&amp;$Z$2&amp;")"</f>
        <v>Port Lincoln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650</v>
      </c>
      <c r="Z19" s="116">
        <v>692</v>
      </c>
      <c r="AB19" s="121">
        <f t="shared" si="2"/>
        <v>6.0653869751950217E-2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306</v>
      </c>
      <c r="Z20" s="116">
        <v>337</v>
      </c>
      <c r="AB20" s="121">
        <f t="shared" si="2"/>
        <v>2.9538083968796564E-2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1278</v>
      </c>
      <c r="Z21" s="116">
        <v>1406</v>
      </c>
      <c r="AB21" s="121">
        <f t="shared" si="2"/>
        <v>0.12323604172144798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886</v>
      </c>
      <c r="Z22" s="116">
        <v>855</v>
      </c>
      <c r="AB22" s="121">
        <f t="shared" si="2"/>
        <v>7.4940836181961609E-2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648</v>
      </c>
      <c r="Z23" s="116">
        <v>581</v>
      </c>
      <c r="AB23" s="121">
        <f t="shared" si="2"/>
        <v>5.0924708563414849E-2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54</v>
      </c>
      <c r="Z24" s="116">
        <v>55</v>
      </c>
      <c r="AB24" s="121">
        <f t="shared" si="2"/>
        <v>4.8207555438688756E-3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240</v>
      </c>
      <c r="Z25" s="116">
        <v>272</v>
      </c>
      <c r="AB25" s="121">
        <f t="shared" si="2"/>
        <v>2.3840827416951531E-2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176</v>
      </c>
      <c r="Z26" s="116">
        <v>227</v>
      </c>
      <c r="AB26" s="121">
        <f t="shared" si="2"/>
        <v>1.9896572881058814E-2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337</v>
      </c>
      <c r="Z27" s="116">
        <v>338</v>
      </c>
      <c r="AB27" s="121">
        <f t="shared" si="2"/>
        <v>2.9625734069594178E-2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544</v>
      </c>
      <c r="Z28" s="116">
        <v>621</v>
      </c>
      <c r="AB28" s="121">
        <f t="shared" si="2"/>
        <v>5.4430712595319487E-2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544</v>
      </c>
      <c r="Z29" s="116">
        <v>459</v>
      </c>
      <c r="AB29" s="121">
        <f t="shared" si="2"/>
        <v>4.0231396266105703E-2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789</v>
      </c>
      <c r="Z30" s="116">
        <v>823</v>
      </c>
      <c r="AB30" s="121">
        <f t="shared" si="2"/>
        <v>7.2136032956437904E-2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1202</v>
      </c>
      <c r="Z31" s="116">
        <v>1368</v>
      </c>
      <c r="AB31" s="121">
        <f t="shared" si="2"/>
        <v>0.11990533789113858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153</v>
      </c>
      <c r="Z32" s="116">
        <v>167</v>
      </c>
      <c r="AB32" s="121">
        <f t="shared" si="2"/>
        <v>1.4637566833201858E-2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406</v>
      </c>
      <c r="Z33" s="116">
        <v>414</v>
      </c>
      <c r="AB33" s="121">
        <f t="shared" si="2"/>
        <v>3.6287141730212989E-2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10974</v>
      </c>
      <c r="Z34" s="124">
        <v>11409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6395</v>
      </c>
      <c r="AB37" s="136">
        <f>Z37/Z40*100</f>
        <v>80.765344784036373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1523</v>
      </c>
      <c r="AB38" s="136">
        <f>Z38/Z40*100</f>
        <v>19.234655215963627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7918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</v>
      </c>
      <c r="W44" s="116">
        <v>7</v>
      </c>
      <c r="X44" s="116">
        <v>7</v>
      </c>
      <c r="Y44" s="116">
        <v>15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158</v>
      </c>
      <c r="W45" s="116">
        <v>163</v>
      </c>
      <c r="X45" s="116">
        <v>181</v>
      </c>
      <c r="Y45" s="116">
        <v>157</v>
      </c>
      <c r="Z45" s="116">
        <v>183</v>
      </c>
    </row>
    <row r="46" spans="19:32" x14ac:dyDescent="0.25">
      <c r="S46" s="119" t="s">
        <v>39</v>
      </c>
      <c r="T46" s="119"/>
      <c r="U46" s="116"/>
      <c r="V46" s="116">
        <v>366</v>
      </c>
      <c r="W46" s="116">
        <v>356</v>
      </c>
      <c r="X46" s="116">
        <v>392</v>
      </c>
      <c r="Y46" s="116">
        <v>419</v>
      </c>
      <c r="Z46" s="116">
        <v>417</v>
      </c>
    </row>
    <row r="47" spans="19:32" x14ac:dyDescent="0.25">
      <c r="S47" s="119" t="s">
        <v>40</v>
      </c>
      <c r="T47" s="119"/>
      <c r="U47" s="116"/>
      <c r="V47" s="116">
        <v>545</v>
      </c>
      <c r="W47" s="116">
        <v>619</v>
      </c>
      <c r="X47" s="116">
        <v>659</v>
      </c>
      <c r="Y47" s="116">
        <v>583</v>
      </c>
      <c r="Z47" s="116">
        <v>526</v>
      </c>
    </row>
    <row r="48" spans="19:32" x14ac:dyDescent="0.25">
      <c r="S48" s="119" t="s">
        <v>41</v>
      </c>
      <c r="T48" s="119"/>
      <c r="U48" s="116"/>
      <c r="V48" s="116">
        <v>671</v>
      </c>
      <c r="W48" s="116">
        <v>675</v>
      </c>
      <c r="X48" s="116">
        <v>723</v>
      </c>
      <c r="Y48" s="116">
        <v>703</v>
      </c>
      <c r="Z48" s="116">
        <v>699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698</v>
      </c>
      <c r="W49" s="116">
        <v>697</v>
      </c>
      <c r="X49" s="116">
        <v>710</v>
      </c>
      <c r="Y49" s="116">
        <v>694</v>
      </c>
      <c r="Z49" s="116">
        <v>763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Port Lincoln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516</v>
      </c>
      <c r="W50" s="116">
        <v>501</v>
      </c>
      <c r="X50" s="116">
        <v>545</v>
      </c>
      <c r="Y50" s="116">
        <v>532</v>
      </c>
      <c r="Z50" s="116">
        <v>565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505</v>
      </c>
      <c r="W51" s="116">
        <v>496</v>
      </c>
      <c r="X51" s="116">
        <v>518</v>
      </c>
      <c r="Y51" s="116">
        <v>497</v>
      </c>
      <c r="Z51" s="116">
        <v>478</v>
      </c>
    </row>
    <row r="52" spans="1:26" ht="15" customHeight="1" x14ac:dyDescent="0.25">
      <c r="S52" s="119" t="s">
        <v>45</v>
      </c>
      <c r="T52" s="119"/>
      <c r="U52" s="116"/>
      <c r="V52" s="116">
        <v>478</v>
      </c>
      <c r="W52" s="116">
        <v>517</v>
      </c>
      <c r="X52" s="116">
        <v>533</v>
      </c>
      <c r="Y52" s="116">
        <v>522</v>
      </c>
      <c r="Z52" s="116">
        <v>530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513</v>
      </c>
      <c r="W53" s="116">
        <v>518</v>
      </c>
      <c r="X53" s="116">
        <v>529</v>
      </c>
      <c r="Y53" s="116">
        <v>476</v>
      </c>
      <c r="Z53" s="116">
        <v>474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436</v>
      </c>
      <c r="W54" s="116">
        <v>474</v>
      </c>
      <c r="X54" s="116">
        <v>526</v>
      </c>
      <c r="Y54" s="116">
        <v>466</v>
      </c>
      <c r="Z54" s="116">
        <v>507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343</v>
      </c>
      <c r="W55" s="116">
        <v>341</v>
      </c>
      <c r="X55" s="116">
        <v>403</v>
      </c>
      <c r="Y55" s="116">
        <v>365</v>
      </c>
      <c r="Z55" s="116">
        <v>407</v>
      </c>
    </row>
    <row r="56" spans="1:26" ht="15" customHeight="1" x14ac:dyDescent="0.25">
      <c r="S56" s="119" t="s">
        <v>49</v>
      </c>
      <c r="T56" s="119"/>
      <c r="U56" s="116"/>
      <c r="V56" s="116">
        <v>172</v>
      </c>
      <c r="W56" s="116">
        <v>177</v>
      </c>
      <c r="X56" s="116">
        <v>207</v>
      </c>
      <c r="Y56" s="116">
        <v>232</v>
      </c>
      <c r="Z56" s="116">
        <v>241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79</v>
      </c>
      <c r="W57" s="116">
        <v>91</v>
      </c>
      <c r="X57" s="116">
        <v>83</v>
      </c>
      <c r="Y57" s="116">
        <v>74</v>
      </c>
      <c r="Z57" s="116">
        <v>74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30</v>
      </c>
      <c r="W58" s="116">
        <v>34</v>
      </c>
      <c r="X58" s="116">
        <v>44</v>
      </c>
      <c r="Y58" s="116">
        <v>43</v>
      </c>
      <c r="Z58" s="116">
        <v>50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10</v>
      </c>
      <c r="W59" s="116">
        <v>10</v>
      </c>
      <c r="X59" s="116">
        <v>21</v>
      </c>
      <c r="Y59" s="116">
        <v>13</v>
      </c>
      <c r="Z59" s="116">
        <v>19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10</v>
      </c>
      <c r="W60" s="116">
        <v>9</v>
      </c>
      <c r="X60" s="116">
        <v>10</v>
      </c>
      <c r="Y60" s="116">
        <v>10</v>
      </c>
      <c r="Z60" s="116">
        <v>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5537</v>
      </c>
      <c r="W61" s="116">
        <v>5682</v>
      </c>
      <c r="X61" s="116">
        <v>6156</v>
      </c>
      <c r="Y61" s="116">
        <v>5803</v>
      </c>
      <c r="Z61" s="116">
        <v>5940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11</v>
      </c>
      <c r="W63" s="116">
        <v>10</v>
      </c>
      <c r="X63" s="116">
        <v>14</v>
      </c>
      <c r="Y63" s="116">
        <v>7</v>
      </c>
      <c r="Z63" s="116">
        <v>23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168</v>
      </c>
      <c r="W64" s="116">
        <v>161</v>
      </c>
      <c r="X64" s="116">
        <v>201</v>
      </c>
      <c r="Y64" s="116">
        <v>180</v>
      </c>
      <c r="Z64" s="116">
        <v>184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Port Lincoln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385</v>
      </c>
      <c r="W65" s="116">
        <v>386</v>
      </c>
      <c r="X65" s="116">
        <v>390</v>
      </c>
      <c r="Y65" s="116">
        <v>389</v>
      </c>
      <c r="Z65" s="116">
        <v>378</v>
      </c>
    </row>
    <row r="66" spans="1:26" x14ac:dyDescent="0.25">
      <c r="S66" s="119" t="s">
        <v>40</v>
      </c>
      <c r="T66" s="119"/>
      <c r="U66" s="116"/>
      <c r="V66" s="116">
        <v>477</v>
      </c>
      <c r="W66" s="116">
        <v>435</v>
      </c>
      <c r="X66" s="116">
        <v>487</v>
      </c>
      <c r="Y66" s="116">
        <v>440</v>
      </c>
      <c r="Z66" s="116">
        <v>492</v>
      </c>
    </row>
    <row r="67" spans="1:26" x14ac:dyDescent="0.25">
      <c r="S67" s="119" t="s">
        <v>41</v>
      </c>
      <c r="T67" s="119"/>
      <c r="U67" s="116"/>
      <c r="V67" s="116">
        <v>557</v>
      </c>
      <c r="W67" s="116">
        <v>540</v>
      </c>
      <c r="X67" s="116">
        <v>631</v>
      </c>
      <c r="Y67" s="116">
        <v>567</v>
      </c>
      <c r="Z67" s="116">
        <v>611</v>
      </c>
    </row>
    <row r="68" spans="1:26" x14ac:dyDescent="0.25">
      <c r="S68" s="119" t="s">
        <v>42</v>
      </c>
      <c r="T68" s="119"/>
      <c r="U68" s="116"/>
      <c r="V68" s="116">
        <v>523</v>
      </c>
      <c r="W68" s="116">
        <v>505</v>
      </c>
      <c r="X68" s="116">
        <v>544</v>
      </c>
      <c r="Y68" s="116">
        <v>537</v>
      </c>
      <c r="Z68" s="116">
        <v>517</v>
      </c>
    </row>
    <row r="69" spans="1:26" x14ac:dyDescent="0.25">
      <c r="S69" s="119" t="s">
        <v>43</v>
      </c>
      <c r="T69" s="119"/>
      <c r="U69" s="116"/>
      <c r="V69" s="116">
        <v>428</v>
      </c>
      <c r="W69" s="116">
        <v>475</v>
      </c>
      <c r="X69" s="116">
        <v>484</v>
      </c>
      <c r="Y69" s="116">
        <v>517</v>
      </c>
      <c r="Z69" s="116">
        <v>577</v>
      </c>
    </row>
    <row r="70" spans="1:26" x14ac:dyDescent="0.25">
      <c r="S70" s="119" t="s">
        <v>44</v>
      </c>
      <c r="T70" s="119"/>
      <c r="U70" s="116"/>
      <c r="V70" s="116">
        <v>460</v>
      </c>
      <c r="W70" s="116">
        <v>460</v>
      </c>
      <c r="X70" s="116">
        <v>485</v>
      </c>
      <c r="Y70" s="116">
        <v>466</v>
      </c>
      <c r="Z70" s="116">
        <v>455</v>
      </c>
    </row>
    <row r="71" spans="1:26" x14ac:dyDescent="0.25">
      <c r="S71" s="119" t="s">
        <v>45</v>
      </c>
      <c r="T71" s="119"/>
      <c r="U71" s="116"/>
      <c r="V71" s="116">
        <v>525</v>
      </c>
      <c r="W71" s="116">
        <v>510</v>
      </c>
      <c r="X71" s="116">
        <v>555</v>
      </c>
      <c r="Y71" s="116">
        <v>472</v>
      </c>
      <c r="Z71" s="116">
        <v>517</v>
      </c>
    </row>
    <row r="72" spans="1:26" x14ac:dyDescent="0.25">
      <c r="S72" s="119" t="s">
        <v>46</v>
      </c>
      <c r="T72" s="119"/>
      <c r="U72" s="116"/>
      <c r="V72" s="116">
        <v>451</v>
      </c>
      <c r="W72" s="116">
        <v>496</v>
      </c>
      <c r="X72" s="116">
        <v>485</v>
      </c>
      <c r="Y72" s="116">
        <v>512</v>
      </c>
      <c r="Z72" s="116">
        <v>521</v>
      </c>
    </row>
    <row r="73" spans="1:26" x14ac:dyDescent="0.25">
      <c r="S73" s="119" t="s">
        <v>47</v>
      </c>
      <c r="T73" s="119"/>
      <c r="U73" s="116"/>
      <c r="V73" s="116">
        <v>450</v>
      </c>
      <c r="W73" s="116">
        <v>483</v>
      </c>
      <c r="X73" s="116">
        <v>531</v>
      </c>
      <c r="Y73" s="116">
        <v>481</v>
      </c>
      <c r="Z73" s="116">
        <v>513</v>
      </c>
    </row>
    <row r="74" spans="1:26" x14ac:dyDescent="0.25">
      <c r="S74" s="119" t="s">
        <v>48</v>
      </c>
      <c r="T74" s="119"/>
      <c r="U74" s="116"/>
      <c r="V74" s="116">
        <v>289</v>
      </c>
      <c r="W74" s="116">
        <v>320</v>
      </c>
      <c r="X74" s="116">
        <v>343</v>
      </c>
      <c r="Y74" s="116">
        <v>341</v>
      </c>
      <c r="Z74" s="116">
        <v>387</v>
      </c>
    </row>
    <row r="75" spans="1:26" x14ac:dyDescent="0.25">
      <c r="S75" s="119" t="s">
        <v>49</v>
      </c>
      <c r="T75" s="119"/>
      <c r="U75" s="116"/>
      <c r="V75" s="116">
        <v>97</v>
      </c>
      <c r="W75" s="116">
        <v>116</v>
      </c>
      <c r="X75" s="116">
        <v>147</v>
      </c>
      <c r="Y75" s="116">
        <v>169</v>
      </c>
      <c r="Z75" s="116">
        <v>186</v>
      </c>
    </row>
    <row r="76" spans="1:26" x14ac:dyDescent="0.25">
      <c r="S76" s="119" t="s">
        <v>50</v>
      </c>
      <c r="T76" s="119"/>
      <c r="U76" s="116"/>
      <c r="V76" s="116">
        <v>43</v>
      </c>
      <c r="W76" s="116">
        <v>42</v>
      </c>
      <c r="X76" s="116">
        <v>56</v>
      </c>
      <c r="Y76" s="116">
        <v>45</v>
      </c>
      <c r="Z76" s="116">
        <v>55</v>
      </c>
    </row>
    <row r="77" spans="1:26" x14ac:dyDescent="0.25">
      <c r="S77" s="119" t="s">
        <v>51</v>
      </c>
      <c r="T77" s="119"/>
      <c r="U77" s="116"/>
      <c r="V77" s="116">
        <v>29</v>
      </c>
      <c r="W77" s="116">
        <v>27</v>
      </c>
      <c r="X77" s="116">
        <v>33</v>
      </c>
      <c r="Y77" s="116">
        <v>26</v>
      </c>
      <c r="Z77" s="116">
        <v>23</v>
      </c>
    </row>
    <row r="78" spans="1:26" x14ac:dyDescent="0.25">
      <c r="S78" s="119" t="s">
        <v>52</v>
      </c>
      <c r="T78" s="119"/>
      <c r="U78" s="116"/>
      <c r="V78" s="116">
        <v>8</v>
      </c>
      <c r="W78" s="116">
        <v>12</v>
      </c>
      <c r="X78" s="116">
        <v>19</v>
      </c>
      <c r="Y78" s="116">
        <v>14</v>
      </c>
      <c r="Z78" s="116">
        <v>21</v>
      </c>
    </row>
    <row r="79" spans="1:26" x14ac:dyDescent="0.25">
      <c r="S79" s="119" t="s">
        <v>53</v>
      </c>
      <c r="T79" s="119"/>
      <c r="U79" s="116"/>
      <c r="V79" s="116">
        <v>11</v>
      </c>
      <c r="W79" s="116">
        <v>7</v>
      </c>
      <c r="X79" s="116">
        <v>14</v>
      </c>
      <c r="Y79" s="116">
        <v>9</v>
      </c>
      <c r="Z79" s="116">
        <v>9</v>
      </c>
    </row>
    <row r="80" spans="1:26" x14ac:dyDescent="0.25">
      <c r="S80" s="122" t="s">
        <v>54</v>
      </c>
      <c r="T80" s="122"/>
      <c r="U80" s="116"/>
      <c r="V80" s="116">
        <v>4927</v>
      </c>
      <c r="W80" s="116">
        <v>4980</v>
      </c>
      <c r="X80" s="116">
        <v>5408</v>
      </c>
      <c r="Y80" s="116">
        <v>5171</v>
      </c>
      <c r="Z80" s="116">
        <v>5471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Port Lincoln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298</v>
      </c>
      <c r="W83" s="116">
        <v>312</v>
      </c>
      <c r="X83" s="116">
        <v>343</v>
      </c>
      <c r="Y83" s="116">
        <v>323</v>
      </c>
      <c r="Z83" s="116">
        <v>327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374</v>
      </c>
      <c r="W84" s="116">
        <v>385</v>
      </c>
      <c r="X84" s="116">
        <v>378</v>
      </c>
      <c r="Y84" s="116">
        <v>363</v>
      </c>
      <c r="Z84" s="116">
        <v>352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613</v>
      </c>
      <c r="W85" s="116">
        <v>631</v>
      </c>
      <c r="X85" s="116">
        <v>679</v>
      </c>
      <c r="Y85" s="116">
        <v>685</v>
      </c>
      <c r="Z85" s="116">
        <v>721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11,411</v>
      </c>
      <c r="D86" s="98">
        <f t="shared" ref="D86:D91" si="4">AD4</f>
        <v>3.9821396026972877E-2</v>
      </c>
      <c r="E86" s="99">
        <f t="shared" ref="E86:E91" si="5">AD4</f>
        <v>3.9821396026972877E-2</v>
      </c>
      <c r="F86" s="98">
        <f t="shared" ref="F86:F91" si="6">AF4</f>
        <v>9.0396559961777312E-2</v>
      </c>
      <c r="G86" s="99">
        <f t="shared" ref="G86:G91" si="7">AF4</f>
        <v>9.0396559961777312E-2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206</v>
      </c>
      <c r="W86" s="116">
        <v>230</v>
      </c>
      <c r="X86" s="116">
        <v>250</v>
      </c>
      <c r="Y86" s="116">
        <v>251</v>
      </c>
      <c r="Z86" s="116">
        <v>261</v>
      </c>
    </row>
    <row r="87" spans="1:30" ht="15" customHeight="1" x14ac:dyDescent="0.25">
      <c r="A87" s="100" t="s">
        <v>4</v>
      </c>
      <c r="B87" s="51"/>
      <c r="C87" s="101" t="str">
        <f t="shared" si="3"/>
        <v>5,937</v>
      </c>
      <c r="D87" s="98">
        <f t="shared" si="4"/>
        <v>2.3797206414899019E-2</v>
      </c>
      <c r="E87" s="99">
        <f t="shared" si="5"/>
        <v>2.3797206414899019E-2</v>
      </c>
      <c r="F87" s="98">
        <f t="shared" si="6"/>
        <v>7.1467244179751033E-2</v>
      </c>
      <c r="G87" s="99">
        <f t="shared" si="7"/>
        <v>7.1467244179751033E-2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101</v>
      </c>
      <c r="W87" s="116">
        <v>107</v>
      </c>
      <c r="X87" s="116">
        <v>111</v>
      </c>
      <c r="Y87" s="116">
        <v>99</v>
      </c>
      <c r="Z87" s="116">
        <v>100</v>
      </c>
    </row>
    <row r="88" spans="1:30" ht="15" customHeight="1" x14ac:dyDescent="0.25">
      <c r="A88" s="100" t="s">
        <v>5</v>
      </c>
      <c r="B88" s="51"/>
      <c r="C88" s="101" t="str">
        <f t="shared" si="3"/>
        <v>5,471</v>
      </c>
      <c r="D88" s="98">
        <f t="shared" si="4"/>
        <v>5.7402396598376537E-2</v>
      </c>
      <c r="E88" s="99">
        <f t="shared" si="5"/>
        <v>5.7402396598376537E-2</v>
      </c>
      <c r="F88" s="98">
        <f t="shared" si="6"/>
        <v>0.11131423928498885</v>
      </c>
      <c r="G88" s="99">
        <f t="shared" si="7"/>
        <v>0.11131423928498885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198</v>
      </c>
      <c r="W88" s="116">
        <v>200</v>
      </c>
      <c r="X88" s="116">
        <v>209</v>
      </c>
      <c r="Y88" s="116">
        <v>218</v>
      </c>
      <c r="Z88" s="116">
        <v>228</v>
      </c>
    </row>
    <row r="89" spans="1:30" ht="15" customHeight="1" x14ac:dyDescent="0.25">
      <c r="A89" s="51" t="s">
        <v>6</v>
      </c>
      <c r="B89" s="51"/>
      <c r="C89" s="101" t="str">
        <f t="shared" si="3"/>
        <v>7,927</v>
      </c>
      <c r="D89" s="98">
        <f t="shared" si="4"/>
        <v>4.1929547844374415E-2</v>
      </c>
      <c r="E89" s="99">
        <f t="shared" si="5"/>
        <v>4.1929547844374415E-2</v>
      </c>
      <c r="F89" s="98">
        <f t="shared" si="6"/>
        <v>8.2775577106952491E-2</v>
      </c>
      <c r="G89" s="99">
        <f t="shared" si="7"/>
        <v>8.2775577106952491E-2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308</v>
      </c>
      <c r="W89" s="116">
        <v>321</v>
      </c>
      <c r="X89" s="116">
        <v>346</v>
      </c>
      <c r="Y89" s="116">
        <v>330</v>
      </c>
      <c r="Z89" s="116">
        <v>342</v>
      </c>
    </row>
    <row r="90" spans="1:30" ht="15" customHeight="1" x14ac:dyDescent="0.25">
      <c r="A90" s="51" t="s">
        <v>100</v>
      </c>
      <c r="B90" s="51"/>
      <c r="C90" s="101" t="str">
        <f t="shared" si="3"/>
        <v>$35,477</v>
      </c>
      <c r="D90" s="98">
        <f t="shared" si="4"/>
        <v>-1.3684554096830892E-2</v>
      </c>
      <c r="E90" s="99">
        <f t="shared" si="5"/>
        <v>-1.3684554096830892E-2</v>
      </c>
      <c r="F90" s="98">
        <f t="shared" si="6"/>
        <v>0.1168343013646882</v>
      </c>
      <c r="G90" s="99">
        <f t="shared" si="7"/>
        <v>0.1168343013646882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745</v>
      </c>
      <c r="W90" s="116">
        <v>764</v>
      </c>
      <c r="X90" s="116">
        <v>883</v>
      </c>
      <c r="Y90" s="116">
        <v>851</v>
      </c>
      <c r="Z90" s="116">
        <v>847</v>
      </c>
    </row>
    <row r="91" spans="1:30" ht="15" customHeight="1" x14ac:dyDescent="0.25">
      <c r="A91" s="51" t="s">
        <v>7</v>
      </c>
      <c r="B91" s="51"/>
      <c r="C91" s="101" t="str">
        <f t="shared" si="3"/>
        <v>$399.3 mil</v>
      </c>
      <c r="D91" s="98">
        <f t="shared" si="4"/>
        <v>3.3556730414974645E-2</v>
      </c>
      <c r="E91" s="99">
        <f t="shared" si="5"/>
        <v>3.3556730414974645E-2</v>
      </c>
      <c r="F91" s="98">
        <f t="shared" si="6"/>
        <v>0.14976179503381681</v>
      </c>
      <c r="G91" s="99">
        <f t="shared" si="7"/>
        <v>0.14976179503381681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3826</v>
      </c>
      <c r="W91" s="116">
        <v>3887</v>
      </c>
      <c r="X91" s="116">
        <v>4181</v>
      </c>
      <c r="Y91" s="116">
        <v>3969</v>
      </c>
      <c r="Z91" s="116">
        <v>4096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201</v>
      </c>
      <c r="W93" s="116">
        <v>202</v>
      </c>
      <c r="X93" s="116">
        <v>230</v>
      </c>
      <c r="Y93" s="116">
        <v>223</v>
      </c>
      <c r="Z93" s="116">
        <v>248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547</v>
      </c>
      <c r="W94" s="116">
        <v>600</v>
      </c>
      <c r="X94" s="116">
        <v>633</v>
      </c>
      <c r="Y94" s="116">
        <v>611</v>
      </c>
      <c r="Z94" s="116">
        <v>649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83</v>
      </c>
      <c r="W95" s="116">
        <v>87</v>
      </c>
      <c r="X95" s="116">
        <v>96</v>
      </c>
      <c r="Y95" s="116">
        <v>102</v>
      </c>
      <c r="Z95" s="116">
        <v>110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562</v>
      </c>
      <c r="W96" s="116">
        <v>603</v>
      </c>
      <c r="X96" s="116">
        <v>645</v>
      </c>
      <c r="Y96" s="116">
        <v>669</v>
      </c>
      <c r="Z96" s="116">
        <v>722</v>
      </c>
    </row>
    <row r="97" spans="1:32" ht="15" customHeight="1" x14ac:dyDescent="0.25">
      <c r="S97" s="119" t="s">
        <v>191</v>
      </c>
      <c r="T97" s="119"/>
      <c r="U97" s="116"/>
      <c r="V97" s="116">
        <v>539</v>
      </c>
      <c r="W97" s="116">
        <v>598</v>
      </c>
      <c r="X97" s="116">
        <v>614</v>
      </c>
      <c r="Y97" s="116">
        <v>587</v>
      </c>
      <c r="Z97" s="116">
        <v>572</v>
      </c>
    </row>
    <row r="98" spans="1:32" ht="15" customHeight="1" x14ac:dyDescent="0.25">
      <c r="S98" s="119" t="s">
        <v>192</v>
      </c>
      <c r="T98" s="119"/>
      <c r="U98" s="116"/>
      <c r="V98" s="116">
        <v>458</v>
      </c>
      <c r="W98" s="116">
        <v>473</v>
      </c>
      <c r="X98" s="116">
        <v>496</v>
      </c>
      <c r="Y98" s="116">
        <v>458</v>
      </c>
      <c r="Z98" s="116">
        <v>500</v>
      </c>
    </row>
    <row r="99" spans="1:32" ht="15" customHeight="1" x14ac:dyDescent="0.25">
      <c r="S99" s="119" t="s">
        <v>193</v>
      </c>
      <c r="T99" s="119"/>
      <c r="U99" s="116"/>
      <c r="V99" s="116">
        <v>18</v>
      </c>
      <c r="W99" s="116">
        <v>19</v>
      </c>
      <c r="X99" s="116">
        <v>15</v>
      </c>
      <c r="Y99" s="116">
        <v>24</v>
      </c>
      <c r="Z99" s="116">
        <v>25</v>
      </c>
    </row>
    <row r="100" spans="1:32" ht="15" customHeight="1" x14ac:dyDescent="0.25">
      <c r="S100" s="119" t="s">
        <v>59</v>
      </c>
      <c r="T100" s="119"/>
      <c r="U100" s="116"/>
      <c r="V100" s="116">
        <v>322</v>
      </c>
      <c r="W100" s="116">
        <v>341</v>
      </c>
      <c r="X100" s="116">
        <v>368</v>
      </c>
      <c r="Y100" s="116">
        <v>380</v>
      </c>
      <c r="Z100" s="116">
        <v>375</v>
      </c>
    </row>
    <row r="101" spans="1:32" x14ac:dyDescent="0.25">
      <c r="A101" s="20"/>
      <c r="S101" s="122" t="s">
        <v>54</v>
      </c>
      <c r="T101" s="122"/>
      <c r="U101" s="116"/>
      <c r="V101" s="116">
        <v>3493</v>
      </c>
      <c r="W101" s="116">
        <v>3544</v>
      </c>
      <c r="X101" s="116">
        <v>3797</v>
      </c>
      <c r="Y101" s="116">
        <v>3636</v>
      </c>
      <c r="Z101" s="116">
        <v>3826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7748</v>
      </c>
      <c r="W104" s="116">
        <v>7946</v>
      </c>
      <c r="X104" s="116">
        <v>8654</v>
      </c>
      <c r="Y104" s="116">
        <v>8357</v>
      </c>
      <c r="Z104" s="116">
        <v>8606</v>
      </c>
      <c r="AB104" s="113" t="str">
        <f>TEXT(Z104,"###,###")</f>
        <v>8,606</v>
      </c>
      <c r="AD104" s="134">
        <f>Z104/($Z$4)*100</f>
        <v>75.418455875909203</v>
      </c>
      <c r="AF104" s="113"/>
    </row>
    <row r="105" spans="1:32" x14ac:dyDescent="0.25">
      <c r="S105" s="119" t="s">
        <v>18</v>
      </c>
      <c r="T105" s="119"/>
      <c r="U105" s="116"/>
      <c r="V105" s="116">
        <v>1425</v>
      </c>
      <c r="W105" s="116">
        <v>1507</v>
      </c>
      <c r="X105" s="116">
        <v>1588</v>
      </c>
      <c r="Y105" s="116">
        <v>1521</v>
      </c>
      <c r="Z105" s="116">
        <v>1603</v>
      </c>
      <c r="AB105" s="113" t="str">
        <f>TEXT(Z105,"###,###")</f>
        <v>1,603</v>
      </c>
      <c r="AD105" s="134">
        <f>Z105/($Z$4)*100</f>
        <v>14.047848567172029</v>
      </c>
      <c r="AF105" s="113"/>
    </row>
    <row r="106" spans="1:32" x14ac:dyDescent="0.25">
      <c r="S106" s="122" t="s">
        <v>54</v>
      </c>
      <c r="T106" s="122"/>
      <c r="U106" s="124"/>
      <c r="V106" s="124">
        <v>9173</v>
      </c>
      <c r="W106" s="124">
        <v>9453</v>
      </c>
      <c r="X106" s="124">
        <v>10242</v>
      </c>
      <c r="Y106" s="124">
        <v>9878</v>
      </c>
      <c r="Z106" s="124">
        <v>10209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1588</v>
      </c>
      <c r="W108" s="116">
        <v>1637</v>
      </c>
      <c r="X108" s="116">
        <v>1923</v>
      </c>
      <c r="Y108" s="116">
        <v>1590</v>
      </c>
      <c r="Z108" s="116">
        <v>1626</v>
      </c>
      <c r="AB108" s="113" t="str">
        <f>TEXT(Z108,"###,###")</f>
        <v>1,626</v>
      </c>
      <c r="AD108" s="134">
        <f>Z108/($Z$4)*100</f>
        <v>14.249408465515732</v>
      </c>
      <c r="AF108" s="113"/>
    </row>
    <row r="109" spans="1:32" x14ac:dyDescent="0.25">
      <c r="S109" s="119" t="s">
        <v>21</v>
      </c>
      <c r="T109" s="119"/>
      <c r="U109" s="116"/>
      <c r="V109" s="116">
        <v>1922</v>
      </c>
      <c r="W109" s="116">
        <v>1915</v>
      </c>
      <c r="X109" s="116">
        <v>1938</v>
      </c>
      <c r="Y109" s="116">
        <v>1941</v>
      </c>
      <c r="Z109" s="116">
        <v>2044</v>
      </c>
      <c r="AB109" s="113" t="str">
        <f>TEXT(Z109,"###,###")</f>
        <v>2,044</v>
      </c>
      <c r="AD109" s="134">
        <f>Z109/($Z$4)*100</f>
        <v>17.912540531066515</v>
      </c>
      <c r="AF109" s="113"/>
    </row>
    <row r="110" spans="1:32" x14ac:dyDescent="0.25">
      <c r="S110" s="119" t="s">
        <v>22</v>
      </c>
      <c r="T110" s="119"/>
      <c r="U110" s="116"/>
      <c r="V110" s="116">
        <v>2735</v>
      </c>
      <c r="W110" s="116">
        <v>2833</v>
      </c>
      <c r="X110" s="116">
        <v>3095</v>
      </c>
      <c r="Y110" s="116">
        <v>2784</v>
      </c>
      <c r="Z110" s="116">
        <v>2842</v>
      </c>
      <c r="AB110" s="113" t="str">
        <f>TEXT(Z110,"###,###")</f>
        <v>2,842</v>
      </c>
      <c r="AD110" s="134">
        <f>Z110/($Z$4)*100</f>
        <v>24.905792656208924</v>
      </c>
      <c r="AF110" s="113"/>
    </row>
    <row r="111" spans="1:32" x14ac:dyDescent="0.25">
      <c r="S111" s="119" t="s">
        <v>23</v>
      </c>
      <c r="T111" s="119"/>
      <c r="U111" s="116"/>
      <c r="V111" s="116">
        <v>2928</v>
      </c>
      <c r="W111" s="116">
        <v>3068</v>
      </c>
      <c r="X111" s="116">
        <v>3283</v>
      </c>
      <c r="Y111" s="116">
        <v>3550</v>
      </c>
      <c r="Z111" s="116">
        <v>3664</v>
      </c>
      <c r="AB111" s="113" t="str">
        <f>TEXT(Z111,"###,###")</f>
        <v>3,664</v>
      </c>
      <c r="AD111" s="134">
        <f>Z111/($Z$4)*100</f>
        <v>32.10936815353606</v>
      </c>
      <c r="AF111" s="113"/>
    </row>
    <row r="112" spans="1:32" x14ac:dyDescent="0.25">
      <c r="S112" s="122" t="s">
        <v>54</v>
      </c>
      <c r="T112" s="122"/>
      <c r="U112" s="116"/>
      <c r="V112" s="116">
        <v>10465</v>
      </c>
      <c r="W112" s="116">
        <v>10662</v>
      </c>
      <c r="X112" s="116">
        <v>11566</v>
      </c>
      <c r="Y112" s="116">
        <v>10971</v>
      </c>
      <c r="Z112" s="116">
        <v>11411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42.69</v>
      </c>
      <c r="W118" s="135">
        <v>40.89</v>
      </c>
      <c r="X118" s="135">
        <v>41.37</v>
      </c>
      <c r="Y118" s="135">
        <v>41.14</v>
      </c>
      <c r="Z118" s="135">
        <v>41.47</v>
      </c>
      <c r="AB118" s="113" t="str">
        <f>TEXT(Z118,"##.0")</f>
        <v>41.5</v>
      </c>
    </row>
    <row r="120" spans="19:32" x14ac:dyDescent="0.25">
      <c r="S120" s="105" t="s">
        <v>102</v>
      </c>
      <c r="T120" s="116"/>
      <c r="U120" s="116"/>
      <c r="V120" s="116">
        <v>6030</v>
      </c>
      <c r="W120" s="116">
        <v>6147</v>
      </c>
      <c r="X120" s="116">
        <v>6540</v>
      </c>
      <c r="Y120" s="116">
        <v>6316</v>
      </c>
      <c r="Z120" s="116">
        <v>6508</v>
      </c>
      <c r="AB120" s="113" t="str">
        <f>TEXT(Z120,"###,###")</f>
        <v>6,508</v>
      </c>
    </row>
    <row r="121" spans="19:32" x14ac:dyDescent="0.25">
      <c r="S121" s="105" t="s">
        <v>103</v>
      </c>
      <c r="T121" s="116"/>
      <c r="U121" s="116"/>
      <c r="V121" s="116">
        <v>697</v>
      </c>
      <c r="W121" s="116">
        <v>672</v>
      </c>
      <c r="X121" s="116">
        <v>784</v>
      </c>
      <c r="Y121" s="116">
        <v>706</v>
      </c>
      <c r="Z121" s="116">
        <v>761</v>
      </c>
      <c r="AB121" s="113" t="str">
        <f>TEXT(Z121,"###,###")</f>
        <v>761</v>
      </c>
    </row>
    <row r="122" spans="19:32" x14ac:dyDescent="0.25">
      <c r="S122" s="105" t="s">
        <v>104</v>
      </c>
      <c r="T122" s="116"/>
      <c r="U122" s="116"/>
      <c r="V122" s="116">
        <v>595</v>
      </c>
      <c r="W122" s="116">
        <v>612</v>
      </c>
      <c r="X122" s="116">
        <v>653</v>
      </c>
      <c r="Y122" s="116">
        <v>590</v>
      </c>
      <c r="Z122" s="116">
        <v>653</v>
      </c>
      <c r="AB122" s="113" t="str">
        <f>TEXT(Z122,"###,###")</f>
        <v>653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6625</v>
      </c>
      <c r="W124" s="116">
        <v>6759</v>
      </c>
      <c r="X124" s="116">
        <v>7193</v>
      </c>
      <c r="Y124" s="116">
        <v>6906</v>
      </c>
      <c r="Z124" s="116">
        <v>7161</v>
      </c>
      <c r="AB124" s="113" t="str">
        <f>TEXT(Z124,"###,###")</f>
        <v>7,161</v>
      </c>
      <c r="AD124" s="131">
        <f>Z124/$Z$7*100</f>
        <v>90.336823514570455</v>
      </c>
    </row>
    <row r="125" spans="19:32" x14ac:dyDescent="0.25">
      <c r="S125" s="105" t="s">
        <v>106</v>
      </c>
      <c r="T125" s="116"/>
      <c r="U125" s="116"/>
      <c r="V125" s="116">
        <v>1292</v>
      </c>
      <c r="W125" s="116">
        <v>1284</v>
      </c>
      <c r="X125" s="116">
        <v>1437</v>
      </c>
      <c r="Y125" s="116">
        <v>1296</v>
      </c>
      <c r="Z125" s="116">
        <v>1414</v>
      </c>
      <c r="AB125" s="113" t="str">
        <f>TEXT(Z125,"###,###")</f>
        <v>1,414</v>
      </c>
      <c r="AD125" s="131">
        <f>Z125/$Z$7*100</f>
        <v>17.83776964803835</v>
      </c>
    </row>
    <row r="127" spans="19:32" x14ac:dyDescent="0.25">
      <c r="S127" s="105" t="s">
        <v>107</v>
      </c>
      <c r="T127" s="116"/>
      <c r="U127" s="116"/>
      <c r="V127" s="116">
        <v>3831</v>
      </c>
      <c r="W127" s="116">
        <v>3887</v>
      </c>
      <c r="X127" s="116">
        <v>4185</v>
      </c>
      <c r="Y127" s="116">
        <v>3970</v>
      </c>
      <c r="Z127" s="116">
        <v>4098</v>
      </c>
      <c r="AB127" s="113" t="str">
        <f>TEXT(Z127,"###,###")</f>
        <v>4,098</v>
      </c>
      <c r="AD127" s="131">
        <f>Z127/$Z$7*100</f>
        <v>51.696732685757539</v>
      </c>
    </row>
    <row r="128" spans="19:32" x14ac:dyDescent="0.25">
      <c r="S128" s="105" t="s">
        <v>108</v>
      </c>
      <c r="T128" s="116"/>
      <c r="U128" s="116"/>
      <c r="V128" s="116">
        <v>3490</v>
      </c>
      <c r="W128" s="116">
        <v>3544</v>
      </c>
      <c r="X128" s="116">
        <v>3797</v>
      </c>
      <c r="Y128" s="116">
        <v>3638</v>
      </c>
      <c r="Z128" s="116">
        <v>3828</v>
      </c>
      <c r="AB128" s="113" t="str">
        <f>TEXT(Z128,"###,###")</f>
        <v>3,828</v>
      </c>
      <c r="AD128" s="131">
        <f>Z128/$Z$7*100</f>
        <v>48.290652201337203</v>
      </c>
    </row>
    <row r="130" spans="19:20" x14ac:dyDescent="0.25">
      <c r="S130" s="105" t="s">
        <v>267</v>
      </c>
      <c r="T130" s="131">
        <v>82.099154787435353</v>
      </c>
    </row>
    <row r="131" spans="19:20" x14ac:dyDescent="0.25">
      <c r="S131" s="105" t="s">
        <v>268</v>
      </c>
      <c r="T131" s="131">
        <v>9.6001009209032411</v>
      </c>
    </row>
    <row r="132" spans="19:20" x14ac:dyDescent="0.25">
      <c r="S132" s="105" t="s">
        <v>269</v>
      </c>
      <c r="T132" s="131">
        <v>8.2376687271351088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2A10CA-CC25-4FD4-B303-E5405CEB1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2BCF3E9-4ABA-4C52-BF84-7FCAE2E2CC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D1E7DAB-DC7E-43B4-BAFB-45CD53AC73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C672F83-1988-4DF4-A3FE-DFEE117E25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03CC-80C7-4D58-A6BD-E00AE8C70CAE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114</v>
      </c>
      <c r="T1" s="103"/>
      <c r="U1" s="103"/>
      <c r="V1" s="103"/>
      <c r="W1" s="103"/>
      <c r="X1" s="103"/>
      <c r="Y1" s="104" t="s">
        <v>203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114</v>
      </c>
      <c r="Y3" s="109" t="s">
        <v>203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 Alexandrina,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15434</v>
      </c>
      <c r="W4" s="112">
        <v>16298</v>
      </c>
      <c r="X4" s="112">
        <v>17326</v>
      </c>
      <c r="Y4" s="112">
        <v>17240</v>
      </c>
      <c r="Z4" s="112">
        <v>17904</v>
      </c>
      <c r="AB4" s="113" t="str">
        <f>TEXT(Z4,"###,###")</f>
        <v>17,904</v>
      </c>
      <c r="AD4" s="114">
        <f>Z4/Y4-1</f>
        <v>3.8515081206496493E-2</v>
      </c>
      <c r="AF4" s="114">
        <f>Z4/V4-1</f>
        <v>0.16003628352986921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7666</v>
      </c>
      <c r="W5" s="112">
        <v>8151</v>
      </c>
      <c r="X5" s="112">
        <v>8653</v>
      </c>
      <c r="Y5" s="112">
        <v>8603</v>
      </c>
      <c r="Z5" s="112">
        <v>8864</v>
      </c>
      <c r="AB5" s="113" t="str">
        <f>TEXT(Z5,"###,###")</f>
        <v>8,864</v>
      </c>
      <c r="AD5" s="114">
        <f t="shared" ref="AD5:AD9" si="0">Z5/Y5-1</f>
        <v>3.033825409740798E-2</v>
      </c>
      <c r="AF5" s="114">
        <f t="shared" ref="AF5:AF9" si="1">Z5/V5-1</f>
        <v>0.15627445864857803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7773</v>
      </c>
      <c r="W6" s="112">
        <v>8147</v>
      </c>
      <c r="X6" s="112">
        <v>8675</v>
      </c>
      <c r="Y6" s="112">
        <v>8630</v>
      </c>
      <c r="Z6" s="112">
        <v>9039</v>
      </c>
      <c r="AB6" s="113" t="str">
        <f>TEXT(Z6,"###,###")</f>
        <v>9,039</v>
      </c>
      <c r="AD6" s="114">
        <f t="shared" si="0"/>
        <v>4.7392815758980245E-2</v>
      </c>
      <c r="AF6" s="114">
        <f t="shared" si="1"/>
        <v>0.1628714781937477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11418</v>
      </c>
      <c r="W7" s="112">
        <v>11908</v>
      </c>
      <c r="X7" s="112">
        <v>12596</v>
      </c>
      <c r="Y7" s="112">
        <v>12526</v>
      </c>
      <c r="Z7" s="112">
        <v>13161</v>
      </c>
      <c r="AB7" s="113" t="str">
        <f>TEXT(Z7,"###,###")</f>
        <v>13,161</v>
      </c>
      <c r="AD7" s="114">
        <f t="shared" si="0"/>
        <v>5.0694555324924062E-2</v>
      </c>
      <c r="AF7" s="114">
        <f t="shared" si="1"/>
        <v>0.15265370467682615</v>
      </c>
    </row>
    <row r="8" spans="1:32" ht="17.25" customHeight="1" x14ac:dyDescent="0.25">
      <c r="A8" s="66" t="s">
        <v>13</v>
      </c>
      <c r="B8" s="67"/>
      <c r="C8" s="31"/>
      <c r="D8" s="68" t="str">
        <f>AB4</f>
        <v>17,904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13,161</v>
      </c>
      <c r="P8" s="69"/>
      <c r="S8" s="111" t="s">
        <v>86</v>
      </c>
      <c r="T8" s="112"/>
      <c r="U8" s="112"/>
      <c r="V8" s="112">
        <v>35782.44</v>
      </c>
      <c r="W8" s="112">
        <v>36207</v>
      </c>
      <c r="X8" s="112">
        <v>36531</v>
      </c>
      <c r="Y8" s="112">
        <v>38325</v>
      </c>
      <c r="Z8" s="112">
        <v>37980.33</v>
      </c>
      <c r="AB8" s="113" t="str">
        <f>TEXT(Z8,"$###,###")</f>
        <v>$37,980</v>
      </c>
      <c r="AD8" s="114">
        <f t="shared" si="0"/>
        <v>-8.9933463796476598E-3</v>
      </c>
      <c r="AF8" s="114">
        <f t="shared" si="1"/>
        <v>6.1423703917340422E-2</v>
      </c>
    </row>
    <row r="9" spans="1:32" x14ac:dyDescent="0.25">
      <c r="A9" s="32" t="s">
        <v>15</v>
      </c>
      <c r="B9" s="73"/>
      <c r="C9" s="74"/>
      <c r="D9" s="75">
        <f>AD104</f>
        <v>72.743521000893651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50.452093305979787</v>
      </c>
      <c r="P9" s="76" t="s">
        <v>87</v>
      </c>
      <c r="S9" s="111" t="s">
        <v>7</v>
      </c>
      <c r="T9" s="112"/>
      <c r="U9" s="112"/>
      <c r="V9" s="112">
        <v>502430441</v>
      </c>
      <c r="W9" s="112">
        <v>532611441</v>
      </c>
      <c r="X9" s="112">
        <v>578428232</v>
      </c>
      <c r="Y9" s="112">
        <v>594233131</v>
      </c>
      <c r="Z9" s="112">
        <v>634792163</v>
      </c>
      <c r="AB9" s="113" t="str">
        <f>TEXT(Z9/1000000,"$#,###.0")&amp;" mil"</f>
        <v>$634.8 mil</v>
      </c>
      <c r="AD9" s="114">
        <f t="shared" si="0"/>
        <v>6.8254410405804267E-2</v>
      </c>
      <c r="AF9" s="114">
        <f t="shared" si="1"/>
        <v>0.26344287925022436</v>
      </c>
    </row>
    <row r="10" spans="1:32" x14ac:dyDescent="0.25">
      <c r="A10" s="32" t="s">
        <v>18</v>
      </c>
      <c r="B10" s="73"/>
      <c r="C10" s="74"/>
      <c r="D10" s="75">
        <f>AD105</f>
        <v>14.505138516532618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49.517513866727455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75.176658308639162</v>
      </c>
      <c r="P11" s="76" t="s">
        <v>87</v>
      </c>
      <c r="S11" s="111" t="s">
        <v>30</v>
      </c>
      <c r="T11" s="116"/>
      <c r="U11" s="116"/>
      <c r="V11" s="116">
        <v>12672</v>
      </c>
      <c r="W11" s="116">
        <v>13354</v>
      </c>
      <c r="X11" s="116">
        <v>14216</v>
      </c>
      <c r="Y11" s="116">
        <v>14163</v>
      </c>
      <c r="Z11" s="116">
        <v>14642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15.036851303092469</v>
      </c>
      <c r="P12" s="76" t="s">
        <v>87</v>
      </c>
      <c r="S12" s="111" t="s">
        <v>31</v>
      </c>
      <c r="T12" s="116"/>
      <c r="U12" s="116"/>
      <c r="V12" s="116">
        <v>2764</v>
      </c>
      <c r="W12" s="116">
        <v>2944</v>
      </c>
      <c r="X12" s="116">
        <v>3113</v>
      </c>
      <c r="Y12" s="116">
        <v>3072</v>
      </c>
      <c r="Z12" s="116">
        <v>3267</v>
      </c>
    </row>
    <row r="13" spans="1:32" ht="15" customHeight="1" x14ac:dyDescent="0.25">
      <c r="A13" s="32" t="s">
        <v>20</v>
      </c>
      <c r="B13" s="74"/>
      <c r="C13" s="74"/>
      <c r="D13" s="75">
        <f>AD108</f>
        <v>17.772564789991062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9.7560975609756095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17.498882931188561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45.4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18.962243074173369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14.372531145548464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1163</v>
      </c>
      <c r="Z15" s="116">
        <v>1218</v>
      </c>
      <c r="AB15" s="121">
        <f t="shared" ref="AB15:AB34" si="2">IF(Z15="np",0,Z15/$Z$34)</f>
        <v>6.8033290509970396E-2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32.657506702412867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85.627468854451536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292</v>
      </c>
      <c r="Z16" s="116">
        <v>280</v>
      </c>
      <c r="AB16" s="121">
        <f t="shared" si="2"/>
        <v>1.5639836898843767E-2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966</v>
      </c>
      <c r="Z17" s="116">
        <v>1056</v>
      </c>
      <c r="AB17" s="121">
        <f t="shared" si="2"/>
        <v>5.8984527732782219E-2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158</v>
      </c>
      <c r="Z18" s="116">
        <v>138</v>
      </c>
      <c r="AB18" s="121">
        <f t="shared" si="2"/>
        <v>7.7082053287158576E-3</v>
      </c>
    </row>
    <row r="19" spans="1:28" x14ac:dyDescent="0.25">
      <c r="A19" s="65" t="str">
        <f>$S$1&amp;" ("&amp;$V$2&amp;" to "&amp;$Z$2&amp;")"</f>
        <v>Alexandrina (2015-16 to 2019-20)</v>
      </c>
      <c r="B19" s="65"/>
      <c r="C19" s="65"/>
      <c r="D19" s="65"/>
      <c r="E19" s="65"/>
      <c r="F19" s="65"/>
      <c r="G19" s="65" t="str">
        <f>$S$1&amp;" ("&amp;$V$2&amp;" to "&amp;$Z$2&amp;")"</f>
        <v>Alexandrina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1455</v>
      </c>
      <c r="Z19" s="116">
        <v>1420</v>
      </c>
      <c r="AB19" s="121">
        <f t="shared" si="2"/>
        <v>7.9316315701279116E-2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350</v>
      </c>
      <c r="Z20" s="116">
        <v>368</v>
      </c>
      <c r="AB20" s="121">
        <f t="shared" si="2"/>
        <v>2.0555214209908954E-2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1499</v>
      </c>
      <c r="Z21" s="116">
        <v>1626</v>
      </c>
      <c r="AB21" s="121">
        <f t="shared" si="2"/>
        <v>9.0822767133999893E-2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1179</v>
      </c>
      <c r="Z22" s="116">
        <v>1222</v>
      </c>
      <c r="AB22" s="121">
        <f t="shared" si="2"/>
        <v>6.8256716751382451E-2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574</v>
      </c>
      <c r="Z23" s="116">
        <v>622</v>
      </c>
      <c r="AB23" s="121">
        <f t="shared" si="2"/>
        <v>3.4742780539574372E-2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113</v>
      </c>
      <c r="Z24" s="116">
        <v>101</v>
      </c>
      <c r="AB24" s="121">
        <f t="shared" si="2"/>
        <v>5.6415125956543596E-3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500</v>
      </c>
      <c r="Z25" s="116">
        <v>516</v>
      </c>
      <c r="AB25" s="121">
        <f t="shared" si="2"/>
        <v>2.8821985142154945E-2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271</v>
      </c>
      <c r="Z26" s="116">
        <v>287</v>
      </c>
      <c r="AB26" s="121">
        <f t="shared" si="2"/>
        <v>1.6030832821314865E-2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805</v>
      </c>
      <c r="Z27" s="116">
        <v>905</v>
      </c>
      <c r="AB27" s="121">
        <f t="shared" si="2"/>
        <v>5.0550187119477182E-2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1200</v>
      </c>
      <c r="Z28" s="116">
        <v>1264</v>
      </c>
      <c r="AB28" s="121">
        <f t="shared" si="2"/>
        <v>7.0602692286209009E-2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961</v>
      </c>
      <c r="Z29" s="116">
        <v>814</v>
      </c>
      <c r="AB29" s="121">
        <f t="shared" si="2"/>
        <v>4.5467240127352961E-2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1225</v>
      </c>
      <c r="Z30" s="116">
        <v>1309</v>
      </c>
      <c r="AB30" s="121">
        <f t="shared" si="2"/>
        <v>7.3116237502094616E-2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2199</v>
      </c>
      <c r="Z31" s="116">
        <v>2384</v>
      </c>
      <c r="AB31" s="121">
        <f t="shared" si="2"/>
        <v>0.13316203988158409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325</v>
      </c>
      <c r="Z32" s="116">
        <v>318</v>
      </c>
      <c r="AB32" s="121">
        <f t="shared" si="2"/>
        <v>1.776238619225828E-2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686</v>
      </c>
      <c r="Z33" s="116">
        <v>735</v>
      </c>
      <c r="AB33" s="121">
        <f t="shared" si="2"/>
        <v>4.1054571859464893E-2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17238</v>
      </c>
      <c r="Z34" s="124">
        <v>17903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11272</v>
      </c>
      <c r="AB37" s="136">
        <f>Z37/Z40*100</f>
        <v>85.627468854451536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1892</v>
      </c>
      <c r="AB38" s="136">
        <f>Z38/Z40*100</f>
        <v>14.372531145548464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13164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</v>
      </c>
      <c r="W44" s="116">
        <v>14</v>
      </c>
      <c r="X44" s="116">
        <v>11</v>
      </c>
      <c r="Y44" s="116">
        <v>10</v>
      </c>
      <c r="Z44" s="116">
        <v>17</v>
      </c>
    </row>
    <row r="45" spans="19:32" x14ac:dyDescent="0.25">
      <c r="S45" s="119" t="s">
        <v>38</v>
      </c>
      <c r="T45" s="119"/>
      <c r="U45" s="116"/>
      <c r="V45" s="116">
        <v>124</v>
      </c>
      <c r="W45" s="116">
        <v>140</v>
      </c>
      <c r="X45" s="116">
        <v>181</v>
      </c>
      <c r="Y45" s="116">
        <v>174</v>
      </c>
      <c r="Z45" s="116">
        <v>215</v>
      </c>
    </row>
    <row r="46" spans="19:32" x14ac:dyDescent="0.25">
      <c r="S46" s="119" t="s">
        <v>39</v>
      </c>
      <c r="T46" s="119"/>
      <c r="U46" s="116"/>
      <c r="V46" s="116">
        <v>402</v>
      </c>
      <c r="W46" s="116">
        <v>444</v>
      </c>
      <c r="X46" s="116">
        <v>467</v>
      </c>
      <c r="Y46" s="116">
        <v>466</v>
      </c>
      <c r="Z46" s="116">
        <v>483</v>
      </c>
    </row>
    <row r="47" spans="19:32" x14ac:dyDescent="0.25">
      <c r="S47" s="119" t="s">
        <v>40</v>
      </c>
      <c r="T47" s="119"/>
      <c r="U47" s="116"/>
      <c r="V47" s="116">
        <v>596</v>
      </c>
      <c r="W47" s="116">
        <v>646</v>
      </c>
      <c r="X47" s="116">
        <v>630</v>
      </c>
      <c r="Y47" s="116">
        <v>700</v>
      </c>
      <c r="Z47" s="116">
        <v>597</v>
      </c>
    </row>
    <row r="48" spans="19:32" x14ac:dyDescent="0.25">
      <c r="S48" s="119" t="s">
        <v>41</v>
      </c>
      <c r="T48" s="119"/>
      <c r="U48" s="116"/>
      <c r="V48" s="116">
        <v>652</v>
      </c>
      <c r="W48" s="116">
        <v>707</v>
      </c>
      <c r="X48" s="116">
        <v>764</v>
      </c>
      <c r="Y48" s="116">
        <v>701</v>
      </c>
      <c r="Z48" s="116">
        <v>727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622</v>
      </c>
      <c r="W49" s="116">
        <v>633</v>
      </c>
      <c r="X49" s="116">
        <v>727</v>
      </c>
      <c r="Y49" s="116">
        <v>715</v>
      </c>
      <c r="Z49" s="116">
        <v>774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Alexandrina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644</v>
      </c>
      <c r="W50" s="116">
        <v>697</v>
      </c>
      <c r="X50" s="116">
        <v>716</v>
      </c>
      <c r="Y50" s="116">
        <v>753</v>
      </c>
      <c r="Z50" s="116">
        <v>725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789</v>
      </c>
      <c r="W51" s="116">
        <v>731</v>
      </c>
      <c r="X51" s="116">
        <v>759</v>
      </c>
      <c r="Y51" s="116">
        <v>691</v>
      </c>
      <c r="Z51" s="116">
        <v>767</v>
      </c>
    </row>
    <row r="52" spans="1:26" ht="15" customHeight="1" x14ac:dyDescent="0.25">
      <c r="S52" s="119" t="s">
        <v>45</v>
      </c>
      <c r="T52" s="119"/>
      <c r="U52" s="116"/>
      <c r="V52" s="116">
        <v>833</v>
      </c>
      <c r="W52" s="116">
        <v>909</v>
      </c>
      <c r="X52" s="116">
        <v>899</v>
      </c>
      <c r="Y52" s="116">
        <v>932</v>
      </c>
      <c r="Z52" s="116">
        <v>868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838</v>
      </c>
      <c r="W53" s="116">
        <v>873</v>
      </c>
      <c r="X53" s="116">
        <v>857</v>
      </c>
      <c r="Y53" s="116">
        <v>895</v>
      </c>
      <c r="Z53" s="116">
        <v>905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818</v>
      </c>
      <c r="W54" s="116">
        <v>856</v>
      </c>
      <c r="X54" s="116">
        <v>956</v>
      </c>
      <c r="Y54" s="116">
        <v>924</v>
      </c>
      <c r="Z54" s="116">
        <v>951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649</v>
      </c>
      <c r="W55" s="116">
        <v>728</v>
      </c>
      <c r="X55" s="116">
        <v>775</v>
      </c>
      <c r="Y55" s="116">
        <v>824</v>
      </c>
      <c r="Z55" s="116">
        <v>895</v>
      </c>
    </row>
    <row r="56" spans="1:26" ht="15" customHeight="1" x14ac:dyDescent="0.25">
      <c r="S56" s="119" t="s">
        <v>49</v>
      </c>
      <c r="T56" s="119"/>
      <c r="U56" s="116"/>
      <c r="V56" s="116">
        <v>392</v>
      </c>
      <c r="W56" s="116">
        <v>422</v>
      </c>
      <c r="X56" s="116">
        <v>447</v>
      </c>
      <c r="Y56" s="116">
        <v>455</v>
      </c>
      <c r="Z56" s="116">
        <v>534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166</v>
      </c>
      <c r="W57" s="116">
        <v>204</v>
      </c>
      <c r="X57" s="116">
        <v>214</v>
      </c>
      <c r="Y57" s="116">
        <v>196</v>
      </c>
      <c r="Z57" s="116">
        <v>246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70</v>
      </c>
      <c r="W58" s="116">
        <v>87</v>
      </c>
      <c r="X58" s="116">
        <v>110</v>
      </c>
      <c r="Y58" s="116">
        <v>94</v>
      </c>
      <c r="Z58" s="116">
        <v>93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44</v>
      </c>
      <c r="W59" s="116">
        <v>45</v>
      </c>
      <c r="X59" s="116">
        <v>47</v>
      </c>
      <c r="Y59" s="116">
        <v>40</v>
      </c>
      <c r="Z59" s="116">
        <v>44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17</v>
      </c>
      <c r="W60" s="116">
        <v>15</v>
      </c>
      <c r="X60" s="116">
        <v>26</v>
      </c>
      <c r="Y60" s="116">
        <v>24</v>
      </c>
      <c r="Z60" s="116">
        <v>22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7665</v>
      </c>
      <c r="W61" s="116">
        <v>8151</v>
      </c>
      <c r="X61" s="116">
        <v>8655</v>
      </c>
      <c r="Y61" s="116">
        <v>8606</v>
      </c>
      <c r="Z61" s="116">
        <v>8862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10</v>
      </c>
      <c r="X63" s="116">
        <v>8</v>
      </c>
      <c r="Y63" s="116">
        <v>15</v>
      </c>
      <c r="Z63" s="116">
        <v>16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188</v>
      </c>
      <c r="W64" s="116">
        <v>193</v>
      </c>
      <c r="X64" s="116">
        <v>198</v>
      </c>
      <c r="Y64" s="116">
        <v>186</v>
      </c>
      <c r="Z64" s="116">
        <v>210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Alexandrina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464</v>
      </c>
      <c r="W65" s="116">
        <v>499</v>
      </c>
      <c r="X65" s="116">
        <v>546</v>
      </c>
      <c r="Y65" s="116">
        <v>537</v>
      </c>
      <c r="Z65" s="116">
        <v>514</v>
      </c>
    </row>
    <row r="66" spans="1:26" x14ac:dyDescent="0.25">
      <c r="S66" s="119" t="s">
        <v>40</v>
      </c>
      <c r="T66" s="119"/>
      <c r="U66" s="116"/>
      <c r="V66" s="116">
        <v>629</v>
      </c>
      <c r="W66" s="116">
        <v>578</v>
      </c>
      <c r="X66" s="116">
        <v>634</v>
      </c>
      <c r="Y66" s="116">
        <v>639</v>
      </c>
      <c r="Z66" s="116">
        <v>678</v>
      </c>
    </row>
    <row r="67" spans="1:26" x14ac:dyDescent="0.25">
      <c r="S67" s="119" t="s">
        <v>41</v>
      </c>
      <c r="T67" s="119"/>
      <c r="U67" s="116"/>
      <c r="V67" s="116">
        <v>596</v>
      </c>
      <c r="W67" s="116">
        <v>611</v>
      </c>
      <c r="X67" s="116">
        <v>678</v>
      </c>
      <c r="Y67" s="116">
        <v>675</v>
      </c>
      <c r="Z67" s="116">
        <v>719</v>
      </c>
    </row>
    <row r="68" spans="1:26" x14ac:dyDescent="0.25">
      <c r="S68" s="119" t="s">
        <v>42</v>
      </c>
      <c r="T68" s="119"/>
      <c r="U68" s="116"/>
      <c r="V68" s="116">
        <v>558</v>
      </c>
      <c r="W68" s="116">
        <v>604</v>
      </c>
      <c r="X68" s="116">
        <v>653</v>
      </c>
      <c r="Y68" s="116">
        <v>636</v>
      </c>
      <c r="Z68" s="116">
        <v>708</v>
      </c>
    </row>
    <row r="69" spans="1:26" x14ac:dyDescent="0.25">
      <c r="S69" s="119" t="s">
        <v>43</v>
      </c>
      <c r="T69" s="119"/>
      <c r="U69" s="116"/>
      <c r="V69" s="116">
        <v>582</v>
      </c>
      <c r="W69" s="116">
        <v>624</v>
      </c>
      <c r="X69" s="116">
        <v>667</v>
      </c>
      <c r="Y69" s="116">
        <v>697</v>
      </c>
      <c r="Z69" s="116">
        <v>725</v>
      </c>
    </row>
    <row r="70" spans="1:26" x14ac:dyDescent="0.25">
      <c r="S70" s="119" t="s">
        <v>44</v>
      </c>
      <c r="T70" s="119"/>
      <c r="U70" s="116"/>
      <c r="V70" s="116">
        <v>792</v>
      </c>
      <c r="W70" s="116">
        <v>816</v>
      </c>
      <c r="X70" s="116">
        <v>751</v>
      </c>
      <c r="Y70" s="116">
        <v>742</v>
      </c>
      <c r="Z70" s="116">
        <v>767</v>
      </c>
    </row>
    <row r="71" spans="1:26" x14ac:dyDescent="0.25">
      <c r="S71" s="119" t="s">
        <v>45</v>
      </c>
      <c r="T71" s="119"/>
      <c r="U71" s="116"/>
      <c r="V71" s="116">
        <v>877</v>
      </c>
      <c r="W71" s="116">
        <v>949</v>
      </c>
      <c r="X71" s="116">
        <v>1037</v>
      </c>
      <c r="Y71" s="116">
        <v>1000</v>
      </c>
      <c r="Z71" s="116">
        <v>992</v>
      </c>
    </row>
    <row r="72" spans="1:26" x14ac:dyDescent="0.25">
      <c r="S72" s="119" t="s">
        <v>46</v>
      </c>
      <c r="T72" s="119"/>
      <c r="U72" s="116"/>
      <c r="V72" s="116">
        <v>910</v>
      </c>
      <c r="W72" s="116">
        <v>885</v>
      </c>
      <c r="X72" s="116">
        <v>927</v>
      </c>
      <c r="Y72" s="116">
        <v>921</v>
      </c>
      <c r="Z72" s="116">
        <v>953</v>
      </c>
    </row>
    <row r="73" spans="1:26" x14ac:dyDescent="0.25">
      <c r="S73" s="119" t="s">
        <v>47</v>
      </c>
      <c r="T73" s="119"/>
      <c r="U73" s="116"/>
      <c r="V73" s="116">
        <v>934</v>
      </c>
      <c r="W73" s="116">
        <v>1012</v>
      </c>
      <c r="X73" s="116">
        <v>1088</v>
      </c>
      <c r="Y73" s="116">
        <v>1053</v>
      </c>
      <c r="Z73" s="116">
        <v>1041</v>
      </c>
    </row>
    <row r="74" spans="1:26" x14ac:dyDescent="0.25">
      <c r="S74" s="119" t="s">
        <v>48</v>
      </c>
      <c r="T74" s="119"/>
      <c r="U74" s="116"/>
      <c r="V74" s="116">
        <v>646</v>
      </c>
      <c r="W74" s="116">
        <v>733</v>
      </c>
      <c r="X74" s="116">
        <v>792</v>
      </c>
      <c r="Y74" s="116">
        <v>821</v>
      </c>
      <c r="Z74" s="116">
        <v>946</v>
      </c>
    </row>
    <row r="75" spans="1:26" x14ac:dyDescent="0.25">
      <c r="S75" s="119" t="s">
        <v>49</v>
      </c>
      <c r="T75" s="119"/>
      <c r="U75" s="116"/>
      <c r="V75" s="116">
        <v>324</v>
      </c>
      <c r="W75" s="116">
        <v>353</v>
      </c>
      <c r="X75" s="116">
        <v>390</v>
      </c>
      <c r="Y75" s="116">
        <v>406</v>
      </c>
      <c r="Z75" s="116">
        <v>433</v>
      </c>
    </row>
    <row r="76" spans="1:26" x14ac:dyDescent="0.25">
      <c r="S76" s="119" t="s">
        <v>50</v>
      </c>
      <c r="T76" s="119"/>
      <c r="U76" s="116"/>
      <c r="V76" s="116">
        <v>128</v>
      </c>
      <c r="W76" s="116">
        <v>126</v>
      </c>
      <c r="X76" s="116">
        <v>128</v>
      </c>
      <c r="Y76" s="116">
        <v>139</v>
      </c>
      <c r="Z76" s="116">
        <v>181</v>
      </c>
    </row>
    <row r="77" spans="1:26" x14ac:dyDescent="0.25">
      <c r="S77" s="119" t="s">
        <v>51</v>
      </c>
      <c r="T77" s="119"/>
      <c r="U77" s="116"/>
      <c r="V77" s="116">
        <v>61</v>
      </c>
      <c r="W77" s="116">
        <v>87</v>
      </c>
      <c r="X77" s="116">
        <v>98</v>
      </c>
      <c r="Y77" s="116">
        <v>91</v>
      </c>
      <c r="Z77" s="116">
        <v>90</v>
      </c>
    </row>
    <row r="78" spans="1:26" x14ac:dyDescent="0.25">
      <c r="S78" s="119" t="s">
        <v>52</v>
      </c>
      <c r="T78" s="119"/>
      <c r="U78" s="116"/>
      <c r="V78" s="116">
        <v>39</v>
      </c>
      <c r="W78" s="116">
        <v>30</v>
      </c>
      <c r="X78" s="116">
        <v>42</v>
      </c>
      <c r="Y78" s="116">
        <v>31</v>
      </c>
      <c r="Z78" s="116">
        <v>37</v>
      </c>
    </row>
    <row r="79" spans="1:26" x14ac:dyDescent="0.25">
      <c r="S79" s="119" t="s">
        <v>53</v>
      </c>
      <c r="T79" s="119"/>
      <c r="U79" s="116"/>
      <c r="V79" s="116">
        <v>31</v>
      </c>
      <c r="W79" s="116">
        <v>37</v>
      </c>
      <c r="X79" s="116">
        <v>33</v>
      </c>
      <c r="Y79" s="116">
        <v>35</v>
      </c>
      <c r="Z79" s="116">
        <v>43</v>
      </c>
    </row>
    <row r="80" spans="1:26" x14ac:dyDescent="0.25">
      <c r="S80" s="122" t="s">
        <v>54</v>
      </c>
      <c r="T80" s="122"/>
      <c r="U80" s="116"/>
      <c r="V80" s="116">
        <v>7769</v>
      </c>
      <c r="W80" s="116">
        <v>8147</v>
      </c>
      <c r="X80" s="116">
        <v>8670</v>
      </c>
      <c r="Y80" s="116">
        <v>8630</v>
      </c>
      <c r="Z80" s="116">
        <v>9039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Alexandrina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524</v>
      </c>
      <c r="W83" s="116">
        <v>570</v>
      </c>
      <c r="X83" s="116">
        <v>585</v>
      </c>
      <c r="Y83" s="116">
        <v>592</v>
      </c>
      <c r="Z83" s="116">
        <v>626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503</v>
      </c>
      <c r="W84" s="116">
        <v>538</v>
      </c>
      <c r="X84" s="116">
        <v>545</v>
      </c>
      <c r="Y84" s="116">
        <v>562</v>
      </c>
      <c r="Z84" s="116">
        <v>553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961</v>
      </c>
      <c r="W85" s="116">
        <v>972</v>
      </c>
      <c r="X85" s="116">
        <v>1057</v>
      </c>
      <c r="Y85" s="116">
        <v>1107</v>
      </c>
      <c r="Z85" s="116">
        <v>1082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17,904</v>
      </c>
      <c r="D86" s="98">
        <f t="shared" ref="D86:D91" si="4">AD4</f>
        <v>3.8515081206496493E-2</v>
      </c>
      <c r="E86" s="99">
        <f t="shared" ref="E86:E91" si="5">AD4</f>
        <v>3.8515081206496493E-2</v>
      </c>
      <c r="F86" s="98">
        <f t="shared" ref="F86:F91" si="6">AF4</f>
        <v>0.16003628352986921</v>
      </c>
      <c r="G86" s="99">
        <f t="shared" ref="G86:G91" si="7">AF4</f>
        <v>0.16003628352986921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276</v>
      </c>
      <c r="W86" s="116">
        <v>296</v>
      </c>
      <c r="X86" s="116">
        <v>343</v>
      </c>
      <c r="Y86" s="116">
        <v>357</v>
      </c>
      <c r="Z86" s="116">
        <v>409</v>
      </c>
    </row>
    <row r="87" spans="1:30" ht="15" customHeight="1" x14ac:dyDescent="0.25">
      <c r="A87" s="100" t="s">
        <v>4</v>
      </c>
      <c r="B87" s="51"/>
      <c r="C87" s="101" t="str">
        <f t="shared" si="3"/>
        <v>8,864</v>
      </c>
      <c r="D87" s="98">
        <f t="shared" si="4"/>
        <v>3.033825409740798E-2</v>
      </c>
      <c r="E87" s="99">
        <f t="shared" si="5"/>
        <v>3.033825409740798E-2</v>
      </c>
      <c r="F87" s="98">
        <f t="shared" si="6"/>
        <v>0.15627445864857803</v>
      </c>
      <c r="G87" s="99">
        <f t="shared" si="7"/>
        <v>0.15627445864857803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185</v>
      </c>
      <c r="W87" s="116">
        <v>200</v>
      </c>
      <c r="X87" s="116">
        <v>212</v>
      </c>
      <c r="Y87" s="116">
        <v>212</v>
      </c>
      <c r="Z87" s="116">
        <v>228</v>
      </c>
    </row>
    <row r="88" spans="1:30" ht="15" customHeight="1" x14ac:dyDescent="0.25">
      <c r="A88" s="100" t="s">
        <v>5</v>
      </c>
      <c r="B88" s="51"/>
      <c r="C88" s="101" t="str">
        <f t="shared" si="3"/>
        <v>9,039</v>
      </c>
      <c r="D88" s="98">
        <f t="shared" si="4"/>
        <v>4.7392815758980245E-2</v>
      </c>
      <c r="E88" s="99">
        <f t="shared" si="5"/>
        <v>4.7392815758980245E-2</v>
      </c>
      <c r="F88" s="98">
        <f t="shared" si="6"/>
        <v>0.1628714781937477</v>
      </c>
      <c r="G88" s="99">
        <f t="shared" si="7"/>
        <v>0.1628714781937477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290</v>
      </c>
      <c r="W88" s="116">
        <v>288</v>
      </c>
      <c r="X88" s="116">
        <v>299</v>
      </c>
      <c r="Y88" s="116">
        <v>325</v>
      </c>
      <c r="Z88" s="116">
        <v>333</v>
      </c>
    </row>
    <row r="89" spans="1:30" ht="15" customHeight="1" x14ac:dyDescent="0.25">
      <c r="A89" s="51" t="s">
        <v>6</v>
      </c>
      <c r="B89" s="51"/>
      <c r="C89" s="101" t="str">
        <f t="shared" si="3"/>
        <v>13,161</v>
      </c>
      <c r="D89" s="98">
        <f t="shared" si="4"/>
        <v>5.0694555324924062E-2</v>
      </c>
      <c r="E89" s="99">
        <f t="shared" si="5"/>
        <v>5.0694555324924062E-2</v>
      </c>
      <c r="F89" s="98">
        <f t="shared" si="6"/>
        <v>0.15265370467682615</v>
      </c>
      <c r="G89" s="99">
        <f t="shared" si="7"/>
        <v>0.15265370467682615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564</v>
      </c>
      <c r="W89" s="116">
        <v>579</v>
      </c>
      <c r="X89" s="116">
        <v>627</v>
      </c>
      <c r="Y89" s="116">
        <v>646</v>
      </c>
      <c r="Z89" s="116">
        <v>706</v>
      </c>
    </row>
    <row r="90" spans="1:30" ht="15" customHeight="1" x14ac:dyDescent="0.25">
      <c r="A90" s="51" t="s">
        <v>100</v>
      </c>
      <c r="B90" s="51"/>
      <c r="C90" s="101" t="str">
        <f t="shared" si="3"/>
        <v>$37,980</v>
      </c>
      <c r="D90" s="98">
        <f t="shared" si="4"/>
        <v>-8.9933463796476598E-3</v>
      </c>
      <c r="E90" s="99">
        <f t="shared" si="5"/>
        <v>-8.9933463796476598E-3</v>
      </c>
      <c r="F90" s="98">
        <f t="shared" si="6"/>
        <v>6.1423703917340422E-2</v>
      </c>
      <c r="G90" s="99">
        <f t="shared" si="7"/>
        <v>6.1423703917340422E-2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798</v>
      </c>
      <c r="W90" s="116">
        <v>833</v>
      </c>
      <c r="X90" s="116">
        <v>924</v>
      </c>
      <c r="Y90" s="116">
        <v>910</v>
      </c>
      <c r="Z90" s="116">
        <v>921</v>
      </c>
    </row>
    <row r="91" spans="1:30" ht="15" customHeight="1" x14ac:dyDescent="0.25">
      <c r="A91" s="51" t="s">
        <v>7</v>
      </c>
      <c r="B91" s="51"/>
      <c r="C91" s="101" t="str">
        <f t="shared" si="3"/>
        <v>$634.8 mil</v>
      </c>
      <c r="D91" s="98">
        <f t="shared" si="4"/>
        <v>6.8254410405804267E-2</v>
      </c>
      <c r="E91" s="99">
        <f t="shared" si="5"/>
        <v>6.8254410405804267E-2</v>
      </c>
      <c r="F91" s="98">
        <f t="shared" si="6"/>
        <v>0.26344287925022436</v>
      </c>
      <c r="G91" s="99">
        <f t="shared" si="7"/>
        <v>0.26344287925022436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5790</v>
      </c>
      <c r="W91" s="116">
        <v>6021</v>
      </c>
      <c r="X91" s="116">
        <v>6381</v>
      </c>
      <c r="Y91" s="116">
        <v>6315</v>
      </c>
      <c r="Z91" s="116">
        <v>6639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321</v>
      </c>
      <c r="W93" s="116">
        <v>349</v>
      </c>
      <c r="X93" s="116">
        <v>364</v>
      </c>
      <c r="Y93" s="116">
        <v>377</v>
      </c>
      <c r="Z93" s="116">
        <v>410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963</v>
      </c>
      <c r="W94" s="116">
        <v>1024</v>
      </c>
      <c r="X94" s="116">
        <v>1046</v>
      </c>
      <c r="Y94" s="116">
        <v>1055</v>
      </c>
      <c r="Z94" s="116">
        <v>1074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209</v>
      </c>
      <c r="W95" s="116">
        <v>230</v>
      </c>
      <c r="X95" s="116">
        <v>251</v>
      </c>
      <c r="Y95" s="116">
        <v>250</v>
      </c>
      <c r="Z95" s="116">
        <v>289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944</v>
      </c>
      <c r="W96" s="116">
        <v>1031</v>
      </c>
      <c r="X96" s="116">
        <v>1124</v>
      </c>
      <c r="Y96" s="116">
        <v>1167</v>
      </c>
      <c r="Z96" s="116">
        <v>1236</v>
      </c>
    </row>
    <row r="97" spans="1:32" ht="15" customHeight="1" x14ac:dyDescent="0.25">
      <c r="S97" s="119" t="s">
        <v>191</v>
      </c>
      <c r="T97" s="119"/>
      <c r="U97" s="116"/>
      <c r="V97" s="116">
        <v>842</v>
      </c>
      <c r="W97" s="116">
        <v>950</v>
      </c>
      <c r="X97" s="116">
        <v>968</v>
      </c>
      <c r="Y97" s="116">
        <v>944</v>
      </c>
      <c r="Z97" s="116">
        <v>952</v>
      </c>
    </row>
    <row r="98" spans="1:32" ht="15" customHeight="1" x14ac:dyDescent="0.25">
      <c r="S98" s="119" t="s">
        <v>192</v>
      </c>
      <c r="T98" s="119"/>
      <c r="U98" s="116"/>
      <c r="V98" s="116">
        <v>585</v>
      </c>
      <c r="W98" s="116">
        <v>597</v>
      </c>
      <c r="X98" s="116">
        <v>624</v>
      </c>
      <c r="Y98" s="116">
        <v>647</v>
      </c>
      <c r="Z98" s="116">
        <v>642</v>
      </c>
    </row>
    <row r="99" spans="1:32" ht="15" customHeight="1" x14ac:dyDescent="0.25">
      <c r="S99" s="119" t="s">
        <v>193</v>
      </c>
      <c r="T99" s="119"/>
      <c r="U99" s="116"/>
      <c r="V99" s="116">
        <v>39</v>
      </c>
      <c r="W99" s="116">
        <v>48</v>
      </c>
      <c r="X99" s="116">
        <v>55</v>
      </c>
      <c r="Y99" s="116">
        <v>56</v>
      </c>
      <c r="Z99" s="116">
        <v>62</v>
      </c>
    </row>
    <row r="100" spans="1:32" ht="15" customHeight="1" x14ac:dyDescent="0.25">
      <c r="S100" s="119" t="s">
        <v>59</v>
      </c>
      <c r="T100" s="119"/>
      <c r="U100" s="116"/>
      <c r="V100" s="116">
        <v>395</v>
      </c>
      <c r="W100" s="116">
        <v>434</v>
      </c>
      <c r="X100" s="116">
        <v>473</v>
      </c>
      <c r="Y100" s="116">
        <v>470</v>
      </c>
      <c r="Z100" s="116">
        <v>476</v>
      </c>
    </row>
    <row r="101" spans="1:32" x14ac:dyDescent="0.25">
      <c r="A101" s="20"/>
      <c r="S101" s="122" t="s">
        <v>54</v>
      </c>
      <c r="T101" s="122"/>
      <c r="U101" s="116"/>
      <c r="V101" s="116">
        <v>5632</v>
      </c>
      <c r="W101" s="116">
        <v>5887</v>
      </c>
      <c r="X101" s="116">
        <v>6217</v>
      </c>
      <c r="Y101" s="116">
        <v>6211</v>
      </c>
      <c r="Z101" s="116">
        <v>6516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10686</v>
      </c>
      <c r="W104" s="116">
        <v>11631</v>
      </c>
      <c r="X104" s="116">
        <v>12293</v>
      </c>
      <c r="Y104" s="116">
        <v>12309</v>
      </c>
      <c r="Z104" s="116">
        <v>13024</v>
      </c>
      <c r="AB104" s="113" t="str">
        <f>TEXT(Z104,"###,###")</f>
        <v>13,024</v>
      </c>
      <c r="AD104" s="134">
        <f>Z104/($Z$4)*100</f>
        <v>72.743521000893651</v>
      </c>
      <c r="AF104" s="113"/>
    </row>
    <row r="105" spans="1:32" x14ac:dyDescent="0.25">
      <c r="S105" s="119" t="s">
        <v>18</v>
      </c>
      <c r="T105" s="119"/>
      <c r="U105" s="116"/>
      <c r="V105" s="116">
        <v>2340</v>
      </c>
      <c r="W105" s="116">
        <v>2522</v>
      </c>
      <c r="X105" s="116">
        <v>2626</v>
      </c>
      <c r="Y105" s="116">
        <v>2704</v>
      </c>
      <c r="Z105" s="116">
        <v>2597</v>
      </c>
      <c r="AB105" s="113" t="str">
        <f>TEXT(Z105,"###,###")</f>
        <v>2,597</v>
      </c>
      <c r="AD105" s="134">
        <f>Z105/($Z$4)*100</f>
        <v>14.505138516532618</v>
      </c>
      <c r="AF105" s="113"/>
    </row>
    <row r="106" spans="1:32" x14ac:dyDescent="0.25">
      <c r="S106" s="122" t="s">
        <v>54</v>
      </c>
      <c r="T106" s="122"/>
      <c r="U106" s="124"/>
      <c r="V106" s="124">
        <v>13026</v>
      </c>
      <c r="W106" s="124">
        <v>14153</v>
      </c>
      <c r="X106" s="124">
        <v>14919</v>
      </c>
      <c r="Y106" s="124">
        <v>15013</v>
      </c>
      <c r="Z106" s="124">
        <v>15621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2447</v>
      </c>
      <c r="W108" s="116">
        <v>2955</v>
      </c>
      <c r="X108" s="116">
        <v>3393</v>
      </c>
      <c r="Y108" s="116">
        <v>3000</v>
      </c>
      <c r="Z108" s="116">
        <v>3182</v>
      </c>
      <c r="AB108" s="113" t="str">
        <f>TEXT(Z108,"###,###")</f>
        <v>3,182</v>
      </c>
      <c r="AD108" s="134">
        <f>Z108/($Z$4)*100</f>
        <v>17.772564789991062</v>
      </c>
      <c r="AF108" s="113"/>
    </row>
    <row r="109" spans="1:32" x14ac:dyDescent="0.25">
      <c r="S109" s="119" t="s">
        <v>21</v>
      </c>
      <c r="T109" s="119"/>
      <c r="U109" s="116"/>
      <c r="V109" s="116">
        <v>2744</v>
      </c>
      <c r="W109" s="116">
        <v>3001</v>
      </c>
      <c r="X109" s="116">
        <v>3115</v>
      </c>
      <c r="Y109" s="116">
        <v>2976</v>
      </c>
      <c r="Z109" s="116">
        <v>3133</v>
      </c>
      <c r="AB109" s="113" t="str">
        <f>TEXT(Z109,"###,###")</f>
        <v>3,133</v>
      </c>
      <c r="AD109" s="134">
        <f>Z109/($Z$4)*100</f>
        <v>17.498882931188561</v>
      </c>
      <c r="AF109" s="113"/>
    </row>
    <row r="110" spans="1:32" x14ac:dyDescent="0.25">
      <c r="S110" s="119" t="s">
        <v>22</v>
      </c>
      <c r="T110" s="119"/>
      <c r="U110" s="116"/>
      <c r="V110" s="116">
        <v>2916</v>
      </c>
      <c r="W110" s="116">
        <v>2952</v>
      </c>
      <c r="X110" s="116">
        <v>3071</v>
      </c>
      <c r="Y110" s="116">
        <v>3359</v>
      </c>
      <c r="Z110" s="116">
        <v>3395</v>
      </c>
      <c r="AB110" s="113" t="str">
        <f>TEXT(Z110,"###,###")</f>
        <v>3,395</v>
      </c>
      <c r="AD110" s="134">
        <f>Z110/($Z$4)*100</f>
        <v>18.962243074173369</v>
      </c>
      <c r="AF110" s="113"/>
    </row>
    <row r="111" spans="1:32" x14ac:dyDescent="0.25">
      <c r="S111" s="119" t="s">
        <v>23</v>
      </c>
      <c r="T111" s="119"/>
      <c r="U111" s="116"/>
      <c r="V111" s="116">
        <v>4922</v>
      </c>
      <c r="W111" s="116">
        <v>5245</v>
      </c>
      <c r="X111" s="116">
        <v>5335</v>
      </c>
      <c r="Y111" s="116">
        <v>5677</v>
      </c>
      <c r="Z111" s="116">
        <v>5847</v>
      </c>
      <c r="AB111" s="113" t="str">
        <f>TEXT(Z111,"###,###")</f>
        <v>5,847</v>
      </c>
      <c r="AD111" s="134">
        <f>Z111/($Z$4)*100</f>
        <v>32.657506702412867</v>
      </c>
      <c r="AF111" s="113"/>
    </row>
    <row r="112" spans="1:32" x14ac:dyDescent="0.25">
      <c r="S112" s="122" t="s">
        <v>54</v>
      </c>
      <c r="T112" s="122"/>
      <c r="U112" s="116"/>
      <c r="V112" s="116">
        <v>15434</v>
      </c>
      <c r="W112" s="116">
        <v>16298</v>
      </c>
      <c r="X112" s="116">
        <v>17326</v>
      </c>
      <c r="Y112" s="116">
        <v>17237</v>
      </c>
      <c r="Z112" s="116">
        <v>17904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43.81</v>
      </c>
      <c r="W118" s="135">
        <v>45.03</v>
      </c>
      <c r="X118" s="135">
        <v>45.14</v>
      </c>
      <c r="Y118" s="135">
        <v>45.2</v>
      </c>
      <c r="Z118" s="135">
        <v>45.43</v>
      </c>
      <c r="AB118" s="113" t="str">
        <f>TEXT(Z118,"##.0")</f>
        <v>45.4</v>
      </c>
    </row>
    <row r="120" spans="19:32" x14ac:dyDescent="0.25">
      <c r="S120" s="105" t="s">
        <v>102</v>
      </c>
      <c r="T120" s="116"/>
      <c r="U120" s="116"/>
      <c r="V120" s="116">
        <v>8655</v>
      </c>
      <c r="W120" s="116">
        <v>8964</v>
      </c>
      <c r="X120" s="116">
        <v>9486</v>
      </c>
      <c r="Y120" s="116">
        <v>9450</v>
      </c>
      <c r="Z120" s="116">
        <v>9894</v>
      </c>
      <c r="AB120" s="113" t="str">
        <f>TEXT(Z120,"###,###")</f>
        <v>9,894</v>
      </c>
    </row>
    <row r="121" spans="19:32" x14ac:dyDescent="0.25">
      <c r="S121" s="105" t="s">
        <v>103</v>
      </c>
      <c r="T121" s="116"/>
      <c r="U121" s="116"/>
      <c r="V121" s="116">
        <v>1639</v>
      </c>
      <c r="W121" s="116">
        <v>1725</v>
      </c>
      <c r="X121" s="116">
        <v>1894</v>
      </c>
      <c r="Y121" s="116">
        <v>1835</v>
      </c>
      <c r="Z121" s="116">
        <v>1979</v>
      </c>
      <c r="AB121" s="113" t="str">
        <f>TEXT(Z121,"###,###")</f>
        <v>1,979</v>
      </c>
    </row>
    <row r="122" spans="19:32" x14ac:dyDescent="0.25">
      <c r="S122" s="105" t="s">
        <v>104</v>
      </c>
      <c r="T122" s="116"/>
      <c r="U122" s="116"/>
      <c r="V122" s="116">
        <v>1125</v>
      </c>
      <c r="W122" s="116">
        <v>1219</v>
      </c>
      <c r="X122" s="116">
        <v>1220</v>
      </c>
      <c r="Y122" s="116">
        <v>1237</v>
      </c>
      <c r="Z122" s="116">
        <v>1284</v>
      </c>
      <c r="AB122" s="113" t="str">
        <f>TEXT(Z122,"###,###")</f>
        <v>1,284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9780</v>
      </c>
      <c r="W124" s="116">
        <v>10183</v>
      </c>
      <c r="X124" s="116">
        <v>10706</v>
      </c>
      <c r="Y124" s="116">
        <v>10687</v>
      </c>
      <c r="Z124" s="116">
        <v>11178</v>
      </c>
      <c r="AB124" s="113" t="str">
        <f>TEXT(Z124,"###,###")</f>
        <v>11,178</v>
      </c>
      <c r="AD124" s="131">
        <f>Z124/$Z$7*100</f>
        <v>84.932755869614766</v>
      </c>
    </row>
    <row r="125" spans="19:32" x14ac:dyDescent="0.25">
      <c r="S125" s="105" t="s">
        <v>106</v>
      </c>
      <c r="T125" s="116"/>
      <c r="U125" s="116"/>
      <c r="V125" s="116">
        <v>2764</v>
      </c>
      <c r="W125" s="116">
        <v>2944</v>
      </c>
      <c r="X125" s="116">
        <v>3114</v>
      </c>
      <c r="Y125" s="116">
        <v>3072</v>
      </c>
      <c r="Z125" s="116">
        <v>3263</v>
      </c>
      <c r="AB125" s="113" t="str">
        <f>TEXT(Z125,"###,###")</f>
        <v>3,263</v>
      </c>
      <c r="AD125" s="131">
        <f>Z125/$Z$7*100</f>
        <v>24.79294886406808</v>
      </c>
    </row>
    <row r="127" spans="19:32" x14ac:dyDescent="0.25">
      <c r="S127" s="105" t="s">
        <v>107</v>
      </c>
      <c r="T127" s="116"/>
      <c r="U127" s="116"/>
      <c r="V127" s="116">
        <v>5789</v>
      </c>
      <c r="W127" s="116">
        <v>6021</v>
      </c>
      <c r="X127" s="116">
        <v>6379</v>
      </c>
      <c r="Y127" s="116">
        <v>6317</v>
      </c>
      <c r="Z127" s="116">
        <v>6640</v>
      </c>
      <c r="AB127" s="113" t="str">
        <f>TEXT(Z127,"###,###")</f>
        <v>6,640</v>
      </c>
      <c r="AD127" s="131">
        <f>Z127/$Z$7*100</f>
        <v>50.452093305979787</v>
      </c>
    </row>
    <row r="128" spans="19:32" x14ac:dyDescent="0.25">
      <c r="S128" s="105" t="s">
        <v>108</v>
      </c>
      <c r="T128" s="116"/>
      <c r="U128" s="116"/>
      <c r="V128" s="116">
        <v>5632</v>
      </c>
      <c r="W128" s="116">
        <v>5887</v>
      </c>
      <c r="X128" s="116">
        <v>6217</v>
      </c>
      <c r="Y128" s="116">
        <v>6209</v>
      </c>
      <c r="Z128" s="116">
        <v>6517</v>
      </c>
      <c r="AB128" s="113" t="str">
        <f>TEXT(Z128,"###,###")</f>
        <v>6,517</v>
      </c>
      <c r="AD128" s="131">
        <f>Z128/$Z$7*100</f>
        <v>49.517513866727455</v>
      </c>
    </row>
    <row r="130" spans="19:20" x14ac:dyDescent="0.25">
      <c r="S130" s="105" t="s">
        <v>267</v>
      </c>
      <c r="T130" s="131">
        <v>75.176658308639162</v>
      </c>
    </row>
    <row r="131" spans="19:20" x14ac:dyDescent="0.25">
      <c r="S131" s="105" t="s">
        <v>268</v>
      </c>
      <c r="T131" s="131">
        <v>15.036851303092469</v>
      </c>
    </row>
    <row r="132" spans="19:20" x14ac:dyDescent="0.25">
      <c r="S132" s="105" t="s">
        <v>269</v>
      </c>
      <c r="T132" s="131">
        <v>9.7560975609756095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E66BD1-43CC-46EA-BA3E-AF9857780C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22B1A32-3BE7-4D0A-B24B-5FE837FB75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6C7A24-D559-4EE4-BD14-B4877D57F8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C824A66-7EE8-48B8-973C-3FE88278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2CF8-949C-43D7-A458-B31E8CCFA0BD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161</v>
      </c>
      <c r="T1" s="103"/>
      <c r="U1" s="103"/>
      <c r="V1" s="103"/>
      <c r="W1" s="103"/>
      <c r="X1" s="103"/>
      <c r="Y1" s="104" t="s">
        <v>243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161</v>
      </c>
      <c r="Y3" s="109" t="s">
        <v>243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10.49 Port Pirie City and Dists,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9493</v>
      </c>
      <c r="W4" s="112">
        <v>9978</v>
      </c>
      <c r="X4" s="112">
        <v>10804</v>
      </c>
      <c r="Y4" s="112">
        <v>10572</v>
      </c>
      <c r="Z4" s="112">
        <v>10590</v>
      </c>
      <c r="AB4" s="113" t="str">
        <f>TEXT(Z4,"###,###")</f>
        <v>10,590</v>
      </c>
      <c r="AD4" s="114">
        <f>Z4/Y4-1</f>
        <v>1.7026106696935717E-3</v>
      </c>
      <c r="AF4" s="114">
        <f>Z4/V4-1</f>
        <v>0.11555883282418633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4965</v>
      </c>
      <c r="W5" s="112">
        <v>5185</v>
      </c>
      <c r="X5" s="112">
        <v>5675</v>
      </c>
      <c r="Y5" s="112">
        <v>5472</v>
      </c>
      <c r="Z5" s="112">
        <v>5443</v>
      </c>
      <c r="AB5" s="113" t="str">
        <f>TEXT(Z5,"###,###")</f>
        <v>5,443</v>
      </c>
      <c r="AD5" s="114">
        <f t="shared" ref="AD5:AD9" si="0">Z5/Y5-1</f>
        <v>-5.2997076023392209E-3</v>
      </c>
      <c r="AF5" s="114">
        <f t="shared" ref="AF5:AF9" si="1">Z5/V5-1</f>
        <v>9.627391742195357E-2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4528</v>
      </c>
      <c r="W6" s="112">
        <v>4793</v>
      </c>
      <c r="X6" s="112">
        <v>5127</v>
      </c>
      <c r="Y6" s="112">
        <v>5099</v>
      </c>
      <c r="Z6" s="112">
        <v>5144</v>
      </c>
      <c r="AB6" s="113" t="str">
        <f>TEXT(Z6,"###,###")</f>
        <v>5,144</v>
      </c>
      <c r="AD6" s="114">
        <f t="shared" si="0"/>
        <v>8.8252598548734795E-3</v>
      </c>
      <c r="AF6" s="114">
        <f t="shared" si="1"/>
        <v>0.1360424028268552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7311</v>
      </c>
      <c r="W7" s="112">
        <v>7549</v>
      </c>
      <c r="X7" s="112">
        <v>7979</v>
      </c>
      <c r="Y7" s="112">
        <v>7761</v>
      </c>
      <c r="Z7" s="112">
        <v>7963</v>
      </c>
      <c r="AB7" s="113" t="str">
        <f>TEXT(Z7,"###,###")</f>
        <v>7,963</v>
      </c>
      <c r="AD7" s="114">
        <f t="shared" si="0"/>
        <v>2.6027573766267187E-2</v>
      </c>
      <c r="AF7" s="114">
        <f t="shared" si="1"/>
        <v>8.9180686636574968E-2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10,590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7,963</v>
      </c>
      <c r="P8" s="69"/>
      <c r="S8" s="111" t="s">
        <v>86</v>
      </c>
      <c r="T8" s="112"/>
      <c r="U8" s="112"/>
      <c r="V8" s="112">
        <v>38688</v>
      </c>
      <c r="W8" s="112">
        <v>38856.5</v>
      </c>
      <c r="X8" s="112">
        <v>39701</v>
      </c>
      <c r="Y8" s="112">
        <v>39957.599999999999</v>
      </c>
      <c r="Z8" s="112">
        <v>41585.18</v>
      </c>
      <c r="AB8" s="113" t="str">
        <f>TEXT(Z8,"$###,###")</f>
        <v>$41,585</v>
      </c>
      <c r="AD8" s="114">
        <f t="shared" si="0"/>
        <v>4.0732676637235565E-2</v>
      </c>
      <c r="AF8" s="114">
        <f t="shared" si="1"/>
        <v>7.4885752688172103E-2</v>
      </c>
    </row>
    <row r="9" spans="1:32" x14ac:dyDescent="0.25">
      <c r="A9" s="32" t="s">
        <v>15</v>
      </c>
      <c r="B9" s="73"/>
      <c r="C9" s="74"/>
      <c r="D9" s="75">
        <f>AD104</f>
        <v>75.221907459867793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51.362551802084646</v>
      </c>
      <c r="P9" s="76" t="s">
        <v>87</v>
      </c>
      <c r="S9" s="111" t="s">
        <v>7</v>
      </c>
      <c r="T9" s="112"/>
      <c r="U9" s="112"/>
      <c r="V9" s="112">
        <v>359241574</v>
      </c>
      <c r="W9" s="112">
        <v>385976927</v>
      </c>
      <c r="X9" s="112">
        <v>412112084</v>
      </c>
      <c r="Y9" s="112">
        <v>405798312</v>
      </c>
      <c r="Z9" s="112">
        <v>422838921</v>
      </c>
      <c r="AB9" s="113" t="str">
        <f>TEXT(Z9/1000000,"$#,###.0")&amp;" mil"</f>
        <v>$422.8 mil</v>
      </c>
      <c r="AD9" s="114">
        <f t="shared" si="0"/>
        <v>4.1992804050895005E-2</v>
      </c>
      <c r="AF9" s="114">
        <f t="shared" si="1"/>
        <v>0.17703225796466415</v>
      </c>
    </row>
    <row r="10" spans="1:32" x14ac:dyDescent="0.25">
      <c r="A10" s="32" t="s">
        <v>18</v>
      </c>
      <c r="B10" s="73"/>
      <c r="C10" s="74"/>
      <c r="D10" s="75">
        <f>AD105</f>
        <v>17.034938621340885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48.599773954539749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87.492151199296757</v>
      </c>
      <c r="P11" s="76" t="s">
        <v>87</v>
      </c>
      <c r="S11" s="111" t="s">
        <v>30</v>
      </c>
      <c r="T11" s="116"/>
      <c r="U11" s="116"/>
      <c r="V11" s="116">
        <v>8650</v>
      </c>
      <c r="W11" s="116">
        <v>9087</v>
      </c>
      <c r="X11" s="116">
        <v>9830</v>
      </c>
      <c r="Y11" s="116">
        <v>9668</v>
      </c>
      <c r="Z11" s="116">
        <v>9598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6.706015320858973</v>
      </c>
      <c r="P12" s="76" t="s">
        <v>87</v>
      </c>
      <c r="S12" s="111" t="s">
        <v>31</v>
      </c>
      <c r="T12" s="116"/>
      <c r="U12" s="116"/>
      <c r="V12" s="116">
        <v>841</v>
      </c>
      <c r="W12" s="116">
        <v>891</v>
      </c>
      <c r="X12" s="116">
        <v>974</v>
      </c>
      <c r="Y12" s="116">
        <v>904</v>
      </c>
      <c r="Z12" s="116">
        <v>991</v>
      </c>
    </row>
    <row r="13" spans="1:32" ht="15" customHeight="1" x14ac:dyDescent="0.25">
      <c r="A13" s="32" t="s">
        <v>20</v>
      </c>
      <c r="B13" s="74"/>
      <c r="C13" s="74"/>
      <c r="D13" s="75">
        <f>AD108</f>
        <v>10.56657223796034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5.7390430742182597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12.22851746931067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41.9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20.878186968838527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14.773869346733667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349</v>
      </c>
      <c r="Z15" s="116">
        <v>383</v>
      </c>
      <c r="AB15" s="121">
        <f t="shared" ref="AB15:AB34" si="2">IF(Z15="np",0,Z15/$Z$34)</f>
        <v>3.6149126946672959E-2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48.423040604343718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85.226130653266324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173</v>
      </c>
      <c r="Z16" s="116">
        <v>202</v>
      </c>
      <c r="AB16" s="121">
        <f t="shared" si="2"/>
        <v>1.906559697970741E-2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1003</v>
      </c>
      <c r="Z17" s="116">
        <v>950</v>
      </c>
      <c r="AB17" s="121">
        <f t="shared" si="2"/>
        <v>8.9664936290703157E-2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118</v>
      </c>
      <c r="Z18" s="116">
        <v>117</v>
      </c>
      <c r="AB18" s="121">
        <f t="shared" si="2"/>
        <v>1.1042944785276074E-2</v>
      </c>
    </row>
    <row r="19" spans="1:28" x14ac:dyDescent="0.25">
      <c r="A19" s="65" t="str">
        <f>$S$1&amp;" ("&amp;$V$2&amp;" to "&amp;$Z$2&amp;")"</f>
        <v>Port Pirie City and Dists (2015-16 to 2019-20)</v>
      </c>
      <c r="B19" s="65"/>
      <c r="C19" s="65"/>
      <c r="D19" s="65"/>
      <c r="E19" s="65"/>
      <c r="F19" s="65"/>
      <c r="G19" s="65" t="str">
        <f>$S$1&amp;" ("&amp;$V$2&amp;" to "&amp;$Z$2&amp;")"</f>
        <v>Port Pirie City and Dists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848</v>
      </c>
      <c r="Z19" s="116">
        <v>761</v>
      </c>
      <c r="AB19" s="121">
        <f t="shared" si="2"/>
        <v>7.1826333176026422E-2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203</v>
      </c>
      <c r="Z20" s="116">
        <v>260</v>
      </c>
      <c r="AB20" s="121">
        <f t="shared" si="2"/>
        <v>2.4539877300613498E-2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1146</v>
      </c>
      <c r="Z21" s="116">
        <v>1184</v>
      </c>
      <c r="AB21" s="121">
        <f t="shared" si="2"/>
        <v>0.11175082586125532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764</v>
      </c>
      <c r="Z22" s="116">
        <v>767</v>
      </c>
      <c r="AB22" s="121">
        <f t="shared" si="2"/>
        <v>7.2392638036809814E-2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471</v>
      </c>
      <c r="Z23" s="116">
        <v>431</v>
      </c>
      <c r="AB23" s="121">
        <f t="shared" si="2"/>
        <v>4.0679565832940065E-2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59</v>
      </c>
      <c r="Z24" s="116">
        <v>78</v>
      </c>
      <c r="AB24" s="121">
        <f t="shared" si="2"/>
        <v>7.3619631901840491E-3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259</v>
      </c>
      <c r="Z25" s="116">
        <v>290</v>
      </c>
      <c r="AB25" s="121">
        <f t="shared" si="2"/>
        <v>2.737140160453044E-2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87</v>
      </c>
      <c r="Z26" s="116">
        <v>94</v>
      </c>
      <c r="AB26" s="121">
        <f t="shared" si="2"/>
        <v>8.8721094856064175E-3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248</v>
      </c>
      <c r="Z27" s="116">
        <v>216</v>
      </c>
      <c r="AB27" s="121">
        <f t="shared" si="2"/>
        <v>2.0386974988201981E-2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862</v>
      </c>
      <c r="Z28" s="116">
        <v>876</v>
      </c>
      <c r="AB28" s="121">
        <f t="shared" si="2"/>
        <v>8.2680509674374708E-2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600</v>
      </c>
      <c r="Z29" s="116">
        <v>488</v>
      </c>
      <c r="AB29" s="121">
        <f t="shared" si="2"/>
        <v>4.6059462010382253E-2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797</v>
      </c>
      <c r="Z30" s="116">
        <v>814</v>
      </c>
      <c r="AB30" s="121">
        <f t="shared" si="2"/>
        <v>7.6828692779613031E-2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1476</v>
      </c>
      <c r="Z31" s="116">
        <v>1561</v>
      </c>
      <c r="AB31" s="121">
        <f t="shared" si="2"/>
        <v>0.14733364794714487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111</v>
      </c>
      <c r="Z32" s="116">
        <v>107</v>
      </c>
      <c r="AB32" s="121">
        <f t="shared" si="2"/>
        <v>1.0099103350637092E-2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506</v>
      </c>
      <c r="Z33" s="116">
        <v>506</v>
      </c>
      <c r="AB33" s="121">
        <f t="shared" si="2"/>
        <v>4.7758376592732424E-2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10574</v>
      </c>
      <c r="Z34" s="124">
        <v>10595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6784</v>
      </c>
      <c r="AB37" s="136">
        <f>Z37/Z40*100</f>
        <v>85.226130653266324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1176</v>
      </c>
      <c r="AB38" s="136">
        <f>Z38/Z40*100</f>
        <v>14.773869346733667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7960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11</v>
      </c>
      <c r="Y44" s="116">
        <v>12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116</v>
      </c>
      <c r="W45" s="116">
        <v>127</v>
      </c>
      <c r="X45" s="116">
        <v>160</v>
      </c>
      <c r="Y45" s="116">
        <v>155</v>
      </c>
      <c r="Z45" s="116">
        <v>157</v>
      </c>
    </row>
    <row r="46" spans="19:32" x14ac:dyDescent="0.25">
      <c r="S46" s="119" t="s">
        <v>39</v>
      </c>
      <c r="T46" s="119"/>
      <c r="U46" s="116"/>
      <c r="V46" s="116">
        <v>381</v>
      </c>
      <c r="W46" s="116">
        <v>396</v>
      </c>
      <c r="X46" s="116">
        <v>401</v>
      </c>
      <c r="Y46" s="116">
        <v>369</v>
      </c>
      <c r="Z46" s="116">
        <v>363</v>
      </c>
    </row>
    <row r="47" spans="19:32" x14ac:dyDescent="0.25">
      <c r="S47" s="119" t="s">
        <v>40</v>
      </c>
      <c r="T47" s="119"/>
      <c r="U47" s="116"/>
      <c r="V47" s="116">
        <v>442</v>
      </c>
      <c r="W47" s="116">
        <v>549</v>
      </c>
      <c r="X47" s="116">
        <v>615</v>
      </c>
      <c r="Y47" s="116">
        <v>606</v>
      </c>
      <c r="Z47" s="116">
        <v>584</v>
      </c>
    </row>
    <row r="48" spans="19:32" x14ac:dyDescent="0.25">
      <c r="S48" s="119" t="s">
        <v>41</v>
      </c>
      <c r="T48" s="119"/>
      <c r="U48" s="116"/>
      <c r="V48" s="116">
        <v>543</v>
      </c>
      <c r="W48" s="116">
        <v>545</v>
      </c>
      <c r="X48" s="116">
        <v>576</v>
      </c>
      <c r="Y48" s="116">
        <v>581</v>
      </c>
      <c r="Z48" s="116">
        <v>582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429</v>
      </c>
      <c r="W49" s="116">
        <v>467</v>
      </c>
      <c r="X49" s="116">
        <v>490</v>
      </c>
      <c r="Y49" s="116">
        <v>512</v>
      </c>
      <c r="Z49" s="116">
        <v>484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Port Pirie City and Dists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406</v>
      </c>
      <c r="W50" s="116">
        <v>413</v>
      </c>
      <c r="X50" s="116">
        <v>477</v>
      </c>
      <c r="Y50" s="116">
        <v>504</v>
      </c>
      <c r="Z50" s="116">
        <v>498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488</v>
      </c>
      <c r="W51" s="116">
        <v>470</v>
      </c>
      <c r="X51" s="116">
        <v>505</v>
      </c>
      <c r="Y51" s="116">
        <v>443</v>
      </c>
      <c r="Z51" s="116">
        <v>427</v>
      </c>
    </row>
    <row r="52" spans="1:26" ht="15" customHeight="1" x14ac:dyDescent="0.25">
      <c r="S52" s="119" t="s">
        <v>45</v>
      </c>
      <c r="T52" s="119"/>
      <c r="U52" s="116"/>
      <c r="V52" s="116">
        <v>529</v>
      </c>
      <c r="W52" s="116">
        <v>548</v>
      </c>
      <c r="X52" s="116">
        <v>549</v>
      </c>
      <c r="Y52" s="116">
        <v>524</v>
      </c>
      <c r="Z52" s="116">
        <v>536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537</v>
      </c>
      <c r="W53" s="116">
        <v>530</v>
      </c>
      <c r="X53" s="116">
        <v>566</v>
      </c>
      <c r="Y53" s="116">
        <v>575</v>
      </c>
      <c r="Z53" s="116">
        <v>551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484</v>
      </c>
      <c r="W54" s="116">
        <v>507</v>
      </c>
      <c r="X54" s="116">
        <v>532</v>
      </c>
      <c r="Y54" s="116">
        <v>508</v>
      </c>
      <c r="Z54" s="116">
        <v>516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350</v>
      </c>
      <c r="W55" s="116">
        <v>353</v>
      </c>
      <c r="X55" s="116">
        <v>425</v>
      </c>
      <c r="Y55" s="116">
        <v>406</v>
      </c>
      <c r="Z55" s="116">
        <v>408</v>
      </c>
    </row>
    <row r="56" spans="1:26" ht="15" customHeight="1" x14ac:dyDescent="0.25">
      <c r="S56" s="119" t="s">
        <v>49</v>
      </c>
      <c r="T56" s="119"/>
      <c r="U56" s="116"/>
      <c r="V56" s="116">
        <v>181</v>
      </c>
      <c r="W56" s="116">
        <v>178</v>
      </c>
      <c r="X56" s="116">
        <v>193</v>
      </c>
      <c r="Y56" s="116">
        <v>178</v>
      </c>
      <c r="Z56" s="116">
        <v>199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30</v>
      </c>
      <c r="W57" s="116">
        <v>48</v>
      </c>
      <c r="X57" s="116">
        <v>60</v>
      </c>
      <c r="Y57" s="116">
        <v>65</v>
      </c>
      <c r="Z57" s="116">
        <v>75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22</v>
      </c>
      <c r="W58" s="116">
        <v>21</v>
      </c>
      <c r="X58" s="116">
        <v>21</v>
      </c>
      <c r="Y58" s="116">
        <v>17</v>
      </c>
      <c r="Z58" s="116">
        <v>30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11</v>
      </c>
      <c r="W59" s="116">
        <v>13</v>
      </c>
      <c r="X59" s="116">
        <v>14</v>
      </c>
      <c r="Y59" s="116">
        <v>15</v>
      </c>
      <c r="Z59" s="116">
        <v>15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23</v>
      </c>
      <c r="W60" s="116">
        <v>14</v>
      </c>
      <c r="X60" s="116">
        <v>19</v>
      </c>
      <c r="Y60" s="116">
        <v>11</v>
      </c>
      <c r="Z60" s="116">
        <v>12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4966</v>
      </c>
      <c r="W61" s="116">
        <v>5185</v>
      </c>
      <c r="X61" s="116">
        <v>5675</v>
      </c>
      <c r="Y61" s="116">
        <v>5475</v>
      </c>
      <c r="Z61" s="116">
        <v>5442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7</v>
      </c>
      <c r="Y63" s="116">
        <v>6</v>
      </c>
      <c r="Z63" s="116">
        <v>16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166</v>
      </c>
      <c r="W64" s="116">
        <v>157</v>
      </c>
      <c r="X64" s="116">
        <v>193</v>
      </c>
      <c r="Y64" s="116">
        <v>194</v>
      </c>
      <c r="Z64" s="116">
        <v>176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Port Pirie City and Dists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299</v>
      </c>
      <c r="W65" s="116">
        <v>330</v>
      </c>
      <c r="X65" s="116">
        <v>392</v>
      </c>
      <c r="Y65" s="116">
        <v>389</v>
      </c>
      <c r="Z65" s="116">
        <v>382</v>
      </c>
    </row>
    <row r="66" spans="1:26" x14ac:dyDescent="0.25">
      <c r="S66" s="119" t="s">
        <v>40</v>
      </c>
      <c r="T66" s="119"/>
      <c r="U66" s="116"/>
      <c r="V66" s="116">
        <v>393</v>
      </c>
      <c r="W66" s="116">
        <v>458</v>
      </c>
      <c r="X66" s="116">
        <v>503</v>
      </c>
      <c r="Y66" s="116">
        <v>493</v>
      </c>
      <c r="Z66" s="116">
        <v>513</v>
      </c>
    </row>
    <row r="67" spans="1:26" x14ac:dyDescent="0.25">
      <c r="S67" s="119" t="s">
        <v>41</v>
      </c>
      <c r="T67" s="119"/>
      <c r="U67" s="116"/>
      <c r="V67" s="116">
        <v>444</v>
      </c>
      <c r="W67" s="116">
        <v>484</v>
      </c>
      <c r="X67" s="116">
        <v>499</v>
      </c>
      <c r="Y67" s="116">
        <v>465</v>
      </c>
      <c r="Z67" s="116">
        <v>466</v>
      </c>
    </row>
    <row r="68" spans="1:26" x14ac:dyDescent="0.25">
      <c r="S68" s="119" t="s">
        <v>42</v>
      </c>
      <c r="T68" s="119"/>
      <c r="U68" s="116"/>
      <c r="V68" s="116">
        <v>378</v>
      </c>
      <c r="W68" s="116">
        <v>395</v>
      </c>
      <c r="X68" s="116">
        <v>426</v>
      </c>
      <c r="Y68" s="116">
        <v>445</v>
      </c>
      <c r="Z68" s="116">
        <v>449</v>
      </c>
    </row>
    <row r="69" spans="1:26" x14ac:dyDescent="0.25">
      <c r="S69" s="119" t="s">
        <v>43</v>
      </c>
      <c r="T69" s="119"/>
      <c r="U69" s="116"/>
      <c r="V69" s="116">
        <v>399</v>
      </c>
      <c r="W69" s="116">
        <v>404</v>
      </c>
      <c r="X69" s="116">
        <v>421</v>
      </c>
      <c r="Y69" s="116">
        <v>405</v>
      </c>
      <c r="Z69" s="116">
        <v>419</v>
      </c>
    </row>
    <row r="70" spans="1:26" x14ac:dyDescent="0.25">
      <c r="S70" s="119" t="s">
        <v>44</v>
      </c>
      <c r="T70" s="119"/>
      <c r="U70" s="116"/>
      <c r="V70" s="116">
        <v>471</v>
      </c>
      <c r="W70" s="116">
        <v>481</v>
      </c>
      <c r="X70" s="116">
        <v>437</v>
      </c>
      <c r="Y70" s="116">
        <v>451</v>
      </c>
      <c r="Z70" s="116">
        <v>435</v>
      </c>
    </row>
    <row r="71" spans="1:26" x14ac:dyDescent="0.25">
      <c r="S71" s="119" t="s">
        <v>45</v>
      </c>
      <c r="T71" s="119"/>
      <c r="U71" s="116"/>
      <c r="V71" s="116">
        <v>523</v>
      </c>
      <c r="W71" s="116">
        <v>571</v>
      </c>
      <c r="X71" s="116">
        <v>605</v>
      </c>
      <c r="Y71" s="116">
        <v>585</v>
      </c>
      <c r="Z71" s="116">
        <v>557</v>
      </c>
    </row>
    <row r="72" spans="1:26" x14ac:dyDescent="0.25">
      <c r="S72" s="119" t="s">
        <v>46</v>
      </c>
      <c r="T72" s="119"/>
      <c r="U72" s="116"/>
      <c r="V72" s="116">
        <v>491</v>
      </c>
      <c r="W72" s="116">
        <v>485</v>
      </c>
      <c r="X72" s="116">
        <v>503</v>
      </c>
      <c r="Y72" s="116">
        <v>515</v>
      </c>
      <c r="Z72" s="116">
        <v>553</v>
      </c>
    </row>
    <row r="73" spans="1:26" x14ac:dyDescent="0.25">
      <c r="S73" s="119" t="s">
        <v>47</v>
      </c>
      <c r="T73" s="119"/>
      <c r="U73" s="116"/>
      <c r="V73" s="116">
        <v>497</v>
      </c>
      <c r="W73" s="116">
        <v>508</v>
      </c>
      <c r="X73" s="116">
        <v>549</v>
      </c>
      <c r="Y73" s="116">
        <v>518</v>
      </c>
      <c r="Z73" s="116">
        <v>513</v>
      </c>
    </row>
    <row r="74" spans="1:26" x14ac:dyDescent="0.25">
      <c r="S74" s="119" t="s">
        <v>48</v>
      </c>
      <c r="T74" s="119"/>
      <c r="U74" s="116"/>
      <c r="V74" s="116">
        <v>260</v>
      </c>
      <c r="W74" s="116">
        <v>297</v>
      </c>
      <c r="X74" s="116">
        <v>330</v>
      </c>
      <c r="Y74" s="116">
        <v>377</v>
      </c>
      <c r="Z74" s="116">
        <v>406</v>
      </c>
    </row>
    <row r="75" spans="1:26" x14ac:dyDescent="0.25">
      <c r="S75" s="119" t="s">
        <v>49</v>
      </c>
      <c r="T75" s="119"/>
      <c r="U75" s="116"/>
      <c r="V75" s="116">
        <v>116</v>
      </c>
      <c r="W75" s="116">
        <v>126</v>
      </c>
      <c r="X75" s="116">
        <v>139</v>
      </c>
      <c r="Y75" s="116">
        <v>146</v>
      </c>
      <c r="Z75" s="116">
        <v>159</v>
      </c>
    </row>
    <row r="76" spans="1:26" x14ac:dyDescent="0.25">
      <c r="S76" s="119" t="s">
        <v>50</v>
      </c>
      <c r="T76" s="119"/>
      <c r="U76" s="116"/>
      <c r="V76" s="116">
        <v>34</v>
      </c>
      <c r="W76" s="116">
        <v>44</v>
      </c>
      <c r="X76" s="116">
        <v>57</v>
      </c>
      <c r="Y76" s="116">
        <v>49</v>
      </c>
      <c r="Z76" s="116">
        <v>54</v>
      </c>
    </row>
    <row r="77" spans="1:26" x14ac:dyDescent="0.25">
      <c r="S77" s="119" t="s">
        <v>51</v>
      </c>
      <c r="T77" s="119"/>
      <c r="U77" s="116"/>
      <c r="V77" s="116">
        <v>21</v>
      </c>
      <c r="W77" s="116">
        <v>22</v>
      </c>
      <c r="X77" s="116">
        <v>31</v>
      </c>
      <c r="Y77" s="116">
        <v>25</v>
      </c>
      <c r="Z77" s="116">
        <v>23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13</v>
      </c>
      <c r="X78" s="116">
        <v>16</v>
      </c>
      <c r="Y78" s="116">
        <v>10</v>
      </c>
      <c r="Z78" s="116">
        <v>16</v>
      </c>
    </row>
    <row r="79" spans="1:26" x14ac:dyDescent="0.25">
      <c r="S79" s="119" t="s">
        <v>53</v>
      </c>
      <c r="T79" s="119"/>
      <c r="U79" s="116"/>
      <c r="V79" s="116">
        <v>17</v>
      </c>
      <c r="W79" s="116">
        <v>15</v>
      </c>
      <c r="X79" s="116">
        <v>16</v>
      </c>
      <c r="Y79" s="116">
        <v>17</v>
      </c>
      <c r="Z79" s="116">
        <v>14</v>
      </c>
    </row>
    <row r="80" spans="1:26" x14ac:dyDescent="0.25">
      <c r="S80" s="122" t="s">
        <v>54</v>
      </c>
      <c r="T80" s="122"/>
      <c r="U80" s="116"/>
      <c r="V80" s="116">
        <v>4529</v>
      </c>
      <c r="W80" s="116">
        <v>4793</v>
      </c>
      <c r="X80" s="116">
        <v>5129</v>
      </c>
      <c r="Y80" s="116">
        <v>5100</v>
      </c>
      <c r="Z80" s="116">
        <v>5144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Port Pirie City and Dists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276</v>
      </c>
      <c r="W83" s="116">
        <v>283</v>
      </c>
      <c r="X83" s="116">
        <v>301</v>
      </c>
      <c r="Y83" s="116">
        <v>287</v>
      </c>
      <c r="Z83" s="116">
        <v>306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289</v>
      </c>
      <c r="W84" s="116">
        <v>304</v>
      </c>
      <c r="X84" s="116">
        <v>294</v>
      </c>
      <c r="Y84" s="116">
        <v>292</v>
      </c>
      <c r="Z84" s="116">
        <v>284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913</v>
      </c>
      <c r="W85" s="116">
        <v>930</v>
      </c>
      <c r="X85" s="116">
        <v>1004</v>
      </c>
      <c r="Y85" s="116">
        <v>976</v>
      </c>
      <c r="Z85" s="116">
        <v>984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10,590</v>
      </c>
      <c r="D86" s="98">
        <f t="shared" ref="D86:D91" si="4">AD4</f>
        <v>1.7026106696935717E-3</v>
      </c>
      <c r="E86" s="99">
        <f t="shared" ref="E86:E91" si="5">AD4</f>
        <v>1.7026106696935717E-3</v>
      </c>
      <c r="F86" s="98">
        <f t="shared" ref="F86:F91" si="6">AF4</f>
        <v>0.11555883282418633</v>
      </c>
      <c r="G86" s="99">
        <f t="shared" ref="G86:G91" si="7">AF4</f>
        <v>0.11555883282418633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184</v>
      </c>
      <c r="W86" s="116">
        <v>205</v>
      </c>
      <c r="X86" s="116">
        <v>220</v>
      </c>
      <c r="Y86" s="116">
        <v>204</v>
      </c>
      <c r="Z86" s="116">
        <v>225</v>
      </c>
    </row>
    <row r="87" spans="1:30" ht="15" customHeight="1" x14ac:dyDescent="0.25">
      <c r="A87" s="100" t="s">
        <v>4</v>
      </c>
      <c r="B87" s="51"/>
      <c r="C87" s="101" t="str">
        <f t="shared" si="3"/>
        <v>5,443</v>
      </c>
      <c r="D87" s="98">
        <f t="shared" si="4"/>
        <v>-5.2997076023392209E-3</v>
      </c>
      <c r="E87" s="99">
        <f t="shared" si="5"/>
        <v>-5.2997076023392209E-3</v>
      </c>
      <c r="F87" s="98">
        <f t="shared" si="6"/>
        <v>9.627391742195357E-2</v>
      </c>
      <c r="G87" s="99">
        <f t="shared" si="7"/>
        <v>9.627391742195357E-2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97</v>
      </c>
      <c r="W87" s="116">
        <v>94</v>
      </c>
      <c r="X87" s="116">
        <v>97</v>
      </c>
      <c r="Y87" s="116">
        <v>113</v>
      </c>
      <c r="Z87" s="116">
        <v>106</v>
      </c>
    </row>
    <row r="88" spans="1:30" ht="15" customHeight="1" x14ac:dyDescent="0.25">
      <c r="A88" s="100" t="s">
        <v>5</v>
      </c>
      <c r="B88" s="51"/>
      <c r="C88" s="101" t="str">
        <f t="shared" si="3"/>
        <v>5,144</v>
      </c>
      <c r="D88" s="98">
        <f t="shared" si="4"/>
        <v>8.8252598548734795E-3</v>
      </c>
      <c r="E88" s="99">
        <f t="shared" si="5"/>
        <v>8.8252598548734795E-3</v>
      </c>
      <c r="F88" s="98">
        <f t="shared" si="6"/>
        <v>0.1360424028268552</v>
      </c>
      <c r="G88" s="99">
        <f t="shared" si="7"/>
        <v>0.1360424028268552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203</v>
      </c>
      <c r="W88" s="116">
        <v>201</v>
      </c>
      <c r="X88" s="116">
        <v>213</v>
      </c>
      <c r="Y88" s="116">
        <v>227</v>
      </c>
      <c r="Z88" s="116">
        <v>239</v>
      </c>
    </row>
    <row r="89" spans="1:30" ht="15" customHeight="1" x14ac:dyDescent="0.25">
      <c r="A89" s="51" t="s">
        <v>6</v>
      </c>
      <c r="B89" s="51"/>
      <c r="C89" s="101" t="str">
        <f t="shared" si="3"/>
        <v>7,963</v>
      </c>
      <c r="D89" s="98">
        <f t="shared" si="4"/>
        <v>2.6027573766267187E-2</v>
      </c>
      <c r="E89" s="99">
        <f t="shared" si="5"/>
        <v>2.6027573766267187E-2</v>
      </c>
      <c r="F89" s="98">
        <f t="shared" si="6"/>
        <v>8.9180686636574968E-2</v>
      </c>
      <c r="G89" s="99">
        <f t="shared" si="7"/>
        <v>8.9180686636574968E-2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465</v>
      </c>
      <c r="W89" s="116">
        <v>482</v>
      </c>
      <c r="X89" s="116">
        <v>510</v>
      </c>
      <c r="Y89" s="116">
        <v>514</v>
      </c>
      <c r="Z89" s="116">
        <v>516</v>
      </c>
    </row>
    <row r="90" spans="1:30" ht="15" customHeight="1" x14ac:dyDescent="0.25">
      <c r="A90" s="51" t="s">
        <v>100</v>
      </c>
      <c r="B90" s="51"/>
      <c r="C90" s="101" t="str">
        <f t="shared" si="3"/>
        <v>$41,585</v>
      </c>
      <c r="D90" s="98">
        <f t="shared" si="4"/>
        <v>4.0732676637235565E-2</v>
      </c>
      <c r="E90" s="99">
        <f t="shared" si="5"/>
        <v>4.0732676637235565E-2</v>
      </c>
      <c r="F90" s="98">
        <f t="shared" si="6"/>
        <v>7.4885752688172103E-2</v>
      </c>
      <c r="G90" s="99">
        <f t="shared" si="7"/>
        <v>7.4885752688172103E-2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627</v>
      </c>
      <c r="W90" s="116">
        <v>665</v>
      </c>
      <c r="X90" s="116">
        <v>717</v>
      </c>
      <c r="Y90" s="116">
        <v>725</v>
      </c>
      <c r="Z90" s="116">
        <v>702</v>
      </c>
    </row>
    <row r="91" spans="1:30" ht="15" customHeight="1" x14ac:dyDescent="0.25">
      <c r="A91" s="51" t="s">
        <v>7</v>
      </c>
      <c r="B91" s="51"/>
      <c r="C91" s="101" t="str">
        <f t="shared" si="3"/>
        <v>$422.8 mil</v>
      </c>
      <c r="D91" s="98">
        <f t="shared" si="4"/>
        <v>4.1992804050895005E-2</v>
      </c>
      <c r="E91" s="99">
        <f t="shared" si="5"/>
        <v>4.1992804050895005E-2</v>
      </c>
      <c r="F91" s="98">
        <f t="shared" si="6"/>
        <v>0.17703225796466415</v>
      </c>
      <c r="G91" s="99">
        <f t="shared" si="7"/>
        <v>0.17703225796466415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3808</v>
      </c>
      <c r="W91" s="116">
        <v>3932</v>
      </c>
      <c r="X91" s="116">
        <v>4150</v>
      </c>
      <c r="Y91" s="116">
        <v>4018</v>
      </c>
      <c r="Z91" s="116">
        <v>4090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219</v>
      </c>
      <c r="W93" s="116">
        <v>253</v>
      </c>
      <c r="X93" s="116">
        <v>278</v>
      </c>
      <c r="Y93" s="116">
        <v>281</v>
      </c>
      <c r="Z93" s="116">
        <v>295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529</v>
      </c>
      <c r="W94" s="116">
        <v>564</v>
      </c>
      <c r="X94" s="116">
        <v>607</v>
      </c>
      <c r="Y94" s="116">
        <v>622</v>
      </c>
      <c r="Z94" s="116">
        <v>653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112</v>
      </c>
      <c r="W95" s="116">
        <v>115</v>
      </c>
      <c r="X95" s="116">
        <v>123</v>
      </c>
      <c r="Y95" s="116">
        <v>114</v>
      </c>
      <c r="Z95" s="116">
        <v>121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688</v>
      </c>
      <c r="W96" s="116">
        <v>726</v>
      </c>
      <c r="X96" s="116">
        <v>766</v>
      </c>
      <c r="Y96" s="116">
        <v>776</v>
      </c>
      <c r="Z96" s="116">
        <v>821</v>
      </c>
    </row>
    <row r="97" spans="1:32" ht="15" customHeight="1" x14ac:dyDescent="0.25">
      <c r="S97" s="119" t="s">
        <v>191</v>
      </c>
      <c r="T97" s="119"/>
      <c r="U97" s="116"/>
      <c r="V97" s="116">
        <v>517</v>
      </c>
      <c r="W97" s="116">
        <v>529</v>
      </c>
      <c r="X97" s="116">
        <v>555</v>
      </c>
      <c r="Y97" s="116">
        <v>540</v>
      </c>
      <c r="Z97" s="116">
        <v>537</v>
      </c>
    </row>
    <row r="98" spans="1:32" ht="15" customHeight="1" x14ac:dyDescent="0.25">
      <c r="S98" s="119" t="s">
        <v>192</v>
      </c>
      <c r="T98" s="119"/>
      <c r="U98" s="116"/>
      <c r="V98" s="116">
        <v>463</v>
      </c>
      <c r="W98" s="116">
        <v>460</v>
      </c>
      <c r="X98" s="116">
        <v>485</v>
      </c>
      <c r="Y98" s="116">
        <v>487</v>
      </c>
      <c r="Z98" s="116">
        <v>479</v>
      </c>
    </row>
    <row r="99" spans="1:32" ht="15" customHeight="1" x14ac:dyDescent="0.25">
      <c r="S99" s="119" t="s">
        <v>193</v>
      </c>
      <c r="T99" s="119"/>
      <c r="U99" s="116"/>
      <c r="V99" s="116">
        <v>23</v>
      </c>
      <c r="W99" s="116">
        <v>32</v>
      </c>
      <c r="X99" s="116">
        <v>40</v>
      </c>
      <c r="Y99" s="116">
        <v>35</v>
      </c>
      <c r="Z99" s="116">
        <v>26</v>
      </c>
    </row>
    <row r="100" spans="1:32" ht="15" customHeight="1" x14ac:dyDescent="0.25">
      <c r="S100" s="119" t="s">
        <v>59</v>
      </c>
      <c r="T100" s="119"/>
      <c r="U100" s="116"/>
      <c r="V100" s="116">
        <v>284</v>
      </c>
      <c r="W100" s="116">
        <v>322</v>
      </c>
      <c r="X100" s="116">
        <v>334</v>
      </c>
      <c r="Y100" s="116">
        <v>343</v>
      </c>
      <c r="Z100" s="116">
        <v>363</v>
      </c>
    </row>
    <row r="101" spans="1:32" x14ac:dyDescent="0.25">
      <c r="A101" s="20"/>
      <c r="S101" s="122" t="s">
        <v>54</v>
      </c>
      <c r="T101" s="122"/>
      <c r="U101" s="116"/>
      <c r="V101" s="116">
        <v>3501</v>
      </c>
      <c r="W101" s="116">
        <v>3617</v>
      </c>
      <c r="X101" s="116">
        <v>3825</v>
      </c>
      <c r="Y101" s="116">
        <v>3743</v>
      </c>
      <c r="Z101" s="116">
        <v>3864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6947</v>
      </c>
      <c r="W104" s="116">
        <v>7352</v>
      </c>
      <c r="X104" s="116">
        <v>8023</v>
      </c>
      <c r="Y104" s="116">
        <v>7918</v>
      </c>
      <c r="Z104" s="116">
        <v>7966</v>
      </c>
      <c r="AB104" s="113" t="str">
        <f>TEXT(Z104,"###,###")</f>
        <v>7,966</v>
      </c>
      <c r="AD104" s="134">
        <f>Z104/($Z$4)*100</f>
        <v>75.221907459867793</v>
      </c>
      <c r="AF104" s="113"/>
    </row>
    <row r="105" spans="1:32" x14ac:dyDescent="0.25">
      <c r="S105" s="119" t="s">
        <v>18</v>
      </c>
      <c r="T105" s="119"/>
      <c r="U105" s="116"/>
      <c r="V105" s="116">
        <v>1774</v>
      </c>
      <c r="W105" s="116">
        <v>1890</v>
      </c>
      <c r="X105" s="116">
        <v>1873</v>
      </c>
      <c r="Y105" s="116">
        <v>1869</v>
      </c>
      <c r="Z105" s="116">
        <v>1804</v>
      </c>
      <c r="AB105" s="113" t="str">
        <f>TEXT(Z105,"###,###")</f>
        <v>1,804</v>
      </c>
      <c r="AD105" s="134">
        <f>Z105/($Z$4)*100</f>
        <v>17.034938621340885</v>
      </c>
      <c r="AF105" s="113"/>
    </row>
    <row r="106" spans="1:32" x14ac:dyDescent="0.25">
      <c r="S106" s="122" t="s">
        <v>54</v>
      </c>
      <c r="T106" s="122"/>
      <c r="U106" s="124"/>
      <c r="V106" s="124">
        <v>8721</v>
      </c>
      <c r="W106" s="124">
        <v>9242</v>
      </c>
      <c r="X106" s="124">
        <v>9896</v>
      </c>
      <c r="Y106" s="124">
        <v>9787</v>
      </c>
      <c r="Z106" s="124">
        <v>9770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1044</v>
      </c>
      <c r="W108" s="116">
        <v>1045</v>
      </c>
      <c r="X108" s="116">
        <v>1310</v>
      </c>
      <c r="Y108" s="116">
        <v>1060</v>
      </c>
      <c r="Z108" s="116">
        <v>1119</v>
      </c>
      <c r="AB108" s="113" t="str">
        <f>TEXT(Z108,"###,###")</f>
        <v>1,119</v>
      </c>
      <c r="AD108" s="134">
        <f>Z108/($Z$4)*100</f>
        <v>10.56657223796034</v>
      </c>
      <c r="AF108" s="113"/>
    </row>
    <row r="109" spans="1:32" x14ac:dyDescent="0.25">
      <c r="S109" s="119" t="s">
        <v>21</v>
      </c>
      <c r="T109" s="119"/>
      <c r="U109" s="116"/>
      <c r="V109" s="116">
        <v>1385</v>
      </c>
      <c r="W109" s="116">
        <v>1382</v>
      </c>
      <c r="X109" s="116">
        <v>1445</v>
      </c>
      <c r="Y109" s="116">
        <v>1408</v>
      </c>
      <c r="Z109" s="116">
        <v>1295</v>
      </c>
      <c r="AB109" s="113" t="str">
        <f>TEXT(Z109,"###,###")</f>
        <v>1,295</v>
      </c>
      <c r="AD109" s="134">
        <f>Z109/($Z$4)*100</f>
        <v>12.22851746931067</v>
      </c>
      <c r="AF109" s="113"/>
    </row>
    <row r="110" spans="1:32" x14ac:dyDescent="0.25">
      <c r="S110" s="119" t="s">
        <v>22</v>
      </c>
      <c r="T110" s="119"/>
      <c r="U110" s="116"/>
      <c r="V110" s="116">
        <v>1640</v>
      </c>
      <c r="W110" s="116">
        <v>1979</v>
      </c>
      <c r="X110" s="116">
        <v>2093</v>
      </c>
      <c r="Y110" s="116">
        <v>2148</v>
      </c>
      <c r="Z110" s="116">
        <v>2211</v>
      </c>
      <c r="AB110" s="113" t="str">
        <f>TEXT(Z110,"###,###")</f>
        <v>2,211</v>
      </c>
      <c r="AD110" s="134">
        <f>Z110/($Z$4)*100</f>
        <v>20.878186968838527</v>
      </c>
      <c r="AF110" s="113"/>
    </row>
    <row r="111" spans="1:32" x14ac:dyDescent="0.25">
      <c r="S111" s="119" t="s">
        <v>23</v>
      </c>
      <c r="T111" s="119"/>
      <c r="U111" s="116"/>
      <c r="V111" s="116">
        <v>4654</v>
      </c>
      <c r="W111" s="116">
        <v>4836</v>
      </c>
      <c r="X111" s="116">
        <v>5047</v>
      </c>
      <c r="Y111" s="116">
        <v>5170</v>
      </c>
      <c r="Z111" s="116">
        <v>5128</v>
      </c>
      <c r="AB111" s="113" t="str">
        <f>TEXT(Z111,"###,###")</f>
        <v>5,128</v>
      </c>
      <c r="AD111" s="134">
        <f>Z111/($Z$4)*100</f>
        <v>48.423040604343718</v>
      </c>
      <c r="AF111" s="113"/>
    </row>
    <row r="112" spans="1:32" x14ac:dyDescent="0.25">
      <c r="S112" s="122" t="s">
        <v>54</v>
      </c>
      <c r="T112" s="122"/>
      <c r="U112" s="116"/>
      <c r="V112" s="116">
        <v>9496</v>
      </c>
      <c r="W112" s="116">
        <v>9978</v>
      </c>
      <c r="X112" s="116">
        <v>10804</v>
      </c>
      <c r="Y112" s="116">
        <v>10571</v>
      </c>
      <c r="Z112" s="116">
        <v>10589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38.64</v>
      </c>
      <c r="W118" s="135">
        <v>41.62</v>
      </c>
      <c r="X118" s="135">
        <v>41.74</v>
      </c>
      <c r="Y118" s="135">
        <v>41.6</v>
      </c>
      <c r="Z118" s="135">
        <v>41.91</v>
      </c>
      <c r="AB118" s="113" t="str">
        <f>TEXT(Z118,"##.0")</f>
        <v>41.9</v>
      </c>
    </row>
    <row r="120" spans="19:32" x14ac:dyDescent="0.25">
      <c r="S120" s="105" t="s">
        <v>102</v>
      </c>
      <c r="T120" s="116"/>
      <c r="U120" s="116"/>
      <c r="V120" s="116">
        <v>6474</v>
      </c>
      <c r="W120" s="116">
        <v>6658</v>
      </c>
      <c r="X120" s="116">
        <v>7009</v>
      </c>
      <c r="Y120" s="116">
        <v>6857</v>
      </c>
      <c r="Z120" s="116">
        <v>6967</v>
      </c>
      <c r="AB120" s="113" t="str">
        <f>TEXT(Z120,"###,###")</f>
        <v>6,967</v>
      </c>
    </row>
    <row r="121" spans="19:32" x14ac:dyDescent="0.25">
      <c r="S121" s="105" t="s">
        <v>103</v>
      </c>
      <c r="T121" s="116"/>
      <c r="U121" s="116"/>
      <c r="V121" s="116">
        <v>465</v>
      </c>
      <c r="W121" s="116">
        <v>482</v>
      </c>
      <c r="X121" s="116">
        <v>548</v>
      </c>
      <c r="Y121" s="116">
        <v>452</v>
      </c>
      <c r="Z121" s="116">
        <v>534</v>
      </c>
      <c r="AB121" s="113" t="str">
        <f>TEXT(Z121,"###,###")</f>
        <v>534</v>
      </c>
    </row>
    <row r="122" spans="19:32" x14ac:dyDescent="0.25">
      <c r="S122" s="105" t="s">
        <v>104</v>
      </c>
      <c r="T122" s="116"/>
      <c r="U122" s="116"/>
      <c r="V122" s="116">
        <v>375</v>
      </c>
      <c r="W122" s="116">
        <v>409</v>
      </c>
      <c r="X122" s="116">
        <v>426</v>
      </c>
      <c r="Y122" s="116">
        <v>456</v>
      </c>
      <c r="Z122" s="116">
        <v>457</v>
      </c>
      <c r="AB122" s="113" t="str">
        <f>TEXT(Z122,"###,###")</f>
        <v>457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6849</v>
      </c>
      <c r="W124" s="116">
        <v>7067</v>
      </c>
      <c r="X124" s="116">
        <v>7435</v>
      </c>
      <c r="Y124" s="116">
        <v>7313</v>
      </c>
      <c r="Z124" s="116">
        <v>7424</v>
      </c>
      <c r="AB124" s="113" t="str">
        <f>TEXT(Z124,"###,###")</f>
        <v>7,424</v>
      </c>
      <c r="AD124" s="131">
        <f>Z124/$Z$7*100</f>
        <v>93.231194273515001</v>
      </c>
    </row>
    <row r="125" spans="19:32" x14ac:dyDescent="0.25">
      <c r="S125" s="105" t="s">
        <v>106</v>
      </c>
      <c r="T125" s="116"/>
      <c r="U125" s="116"/>
      <c r="V125" s="116">
        <v>840</v>
      </c>
      <c r="W125" s="116">
        <v>891</v>
      </c>
      <c r="X125" s="116">
        <v>974</v>
      </c>
      <c r="Y125" s="116">
        <v>908</v>
      </c>
      <c r="Z125" s="116">
        <v>991</v>
      </c>
      <c r="AB125" s="113" t="str">
        <f>TEXT(Z125,"###,###")</f>
        <v>991</v>
      </c>
      <c r="AD125" s="131">
        <f>Z125/$Z$7*100</f>
        <v>12.445058395077233</v>
      </c>
    </row>
    <row r="127" spans="19:32" x14ac:dyDescent="0.25">
      <c r="S127" s="105" t="s">
        <v>107</v>
      </c>
      <c r="T127" s="116"/>
      <c r="U127" s="116"/>
      <c r="V127" s="116">
        <v>3808</v>
      </c>
      <c r="W127" s="116">
        <v>3932</v>
      </c>
      <c r="X127" s="116">
        <v>4149</v>
      </c>
      <c r="Y127" s="116">
        <v>4018</v>
      </c>
      <c r="Z127" s="116">
        <v>4090</v>
      </c>
      <c r="AB127" s="113" t="str">
        <f>TEXT(Z127,"###,###")</f>
        <v>4,090</v>
      </c>
      <c r="AD127" s="131">
        <f>Z127/$Z$7*100</f>
        <v>51.362551802084646</v>
      </c>
    </row>
    <row r="128" spans="19:32" x14ac:dyDescent="0.25">
      <c r="S128" s="105" t="s">
        <v>108</v>
      </c>
      <c r="T128" s="116"/>
      <c r="U128" s="116"/>
      <c r="V128" s="116">
        <v>3504</v>
      </c>
      <c r="W128" s="116">
        <v>3617</v>
      </c>
      <c r="X128" s="116">
        <v>3829</v>
      </c>
      <c r="Y128" s="116">
        <v>3738</v>
      </c>
      <c r="Z128" s="116">
        <v>3870</v>
      </c>
      <c r="AB128" s="113" t="str">
        <f>TEXT(Z128,"###,###")</f>
        <v>3,870</v>
      </c>
      <c r="AD128" s="131">
        <f>Z128/$Z$7*100</f>
        <v>48.599773954539749</v>
      </c>
    </row>
    <row r="130" spans="19:20" x14ac:dyDescent="0.25">
      <c r="S130" s="105" t="s">
        <v>267</v>
      </c>
      <c r="T130" s="131">
        <v>87.492151199296757</v>
      </c>
    </row>
    <row r="131" spans="19:20" x14ac:dyDescent="0.25">
      <c r="S131" s="105" t="s">
        <v>268</v>
      </c>
      <c r="T131" s="131">
        <v>6.706015320858973</v>
      </c>
    </row>
    <row r="132" spans="19:20" x14ac:dyDescent="0.25">
      <c r="S132" s="105" t="s">
        <v>269</v>
      </c>
      <c r="T132" s="131">
        <v>5.7390430742182597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6A8D2B-C3A3-4E8E-9164-4665D94F7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F4BDC8-DBF4-4523-96E6-FB78081E5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02F6CC-57BC-4F7F-B5F4-F889CDF1A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CCB755-F995-4914-AB68-3C86D5325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F6A0-DAE5-4916-8650-3E39B74DA933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162</v>
      </c>
      <c r="T1" s="103"/>
      <c r="U1" s="103"/>
      <c r="V1" s="103"/>
      <c r="W1" s="103"/>
      <c r="X1" s="103"/>
      <c r="Y1" s="104" t="s">
        <v>163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162</v>
      </c>
      <c r="Y3" s="109" t="s">
        <v>163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10.50 Prospect,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16777</v>
      </c>
      <c r="W4" s="112">
        <v>17395</v>
      </c>
      <c r="X4" s="112">
        <v>17951</v>
      </c>
      <c r="Y4" s="112">
        <v>18439</v>
      </c>
      <c r="Z4" s="112">
        <v>18841</v>
      </c>
      <c r="AB4" s="113" t="str">
        <f>TEXT(Z4,"###,###")</f>
        <v>18,841</v>
      </c>
      <c r="AD4" s="114">
        <f>Z4/Y4-1</f>
        <v>2.1801616139703883E-2</v>
      </c>
      <c r="AF4" s="114">
        <f>Z4/V4-1</f>
        <v>0.12302557072182152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8426</v>
      </c>
      <c r="W5" s="112">
        <v>8774</v>
      </c>
      <c r="X5" s="112">
        <v>9082</v>
      </c>
      <c r="Y5" s="112">
        <v>9431</v>
      </c>
      <c r="Z5" s="112">
        <v>9604</v>
      </c>
      <c r="AB5" s="113" t="str">
        <f>TEXT(Z5,"###,###")</f>
        <v>9,604</v>
      </c>
      <c r="AD5" s="114">
        <f t="shared" ref="AD5:AD9" si="0">Z5/Y5-1</f>
        <v>1.8343759940621318E-2</v>
      </c>
      <c r="AF5" s="114">
        <f t="shared" ref="AF5:AF9" si="1">Z5/V5-1</f>
        <v>0.13980536434844537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8352</v>
      </c>
      <c r="W6" s="112">
        <v>8621</v>
      </c>
      <c r="X6" s="112">
        <v>8866</v>
      </c>
      <c r="Y6" s="112">
        <v>9009</v>
      </c>
      <c r="Z6" s="112">
        <v>9241</v>
      </c>
      <c r="AB6" s="113" t="str">
        <f>TEXT(Z6,"###,###")</f>
        <v>9,241</v>
      </c>
      <c r="AD6" s="114">
        <f t="shared" si="0"/>
        <v>2.5752025752025842E-2</v>
      </c>
      <c r="AF6" s="114">
        <f t="shared" si="1"/>
        <v>0.10644157088122608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12126</v>
      </c>
      <c r="W7" s="112">
        <v>12193</v>
      </c>
      <c r="X7" s="112">
        <v>12560</v>
      </c>
      <c r="Y7" s="112">
        <v>12882</v>
      </c>
      <c r="Z7" s="112">
        <v>13225</v>
      </c>
      <c r="AB7" s="113" t="str">
        <f>TEXT(Z7,"###,###")</f>
        <v>13,225</v>
      </c>
      <c r="AD7" s="114">
        <f t="shared" si="0"/>
        <v>2.6626300263934199E-2</v>
      </c>
      <c r="AF7" s="114">
        <f t="shared" si="1"/>
        <v>9.0631700478311039E-2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18,841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13,225</v>
      </c>
      <c r="P8" s="69"/>
      <c r="S8" s="111" t="s">
        <v>86</v>
      </c>
      <c r="T8" s="112"/>
      <c r="U8" s="112"/>
      <c r="V8" s="112">
        <v>44903.03</v>
      </c>
      <c r="W8" s="112">
        <v>45221.45</v>
      </c>
      <c r="X8" s="112">
        <v>46336</v>
      </c>
      <c r="Y8" s="112">
        <v>47802</v>
      </c>
      <c r="Z8" s="112">
        <v>47133.31</v>
      </c>
      <c r="AB8" s="113" t="str">
        <f>TEXT(Z8,"$###,###")</f>
        <v>$47,133</v>
      </c>
      <c r="AD8" s="114">
        <f t="shared" si="0"/>
        <v>-1.3988745240784972E-2</v>
      </c>
      <c r="AF8" s="114">
        <f t="shared" si="1"/>
        <v>4.9668808541428078E-2</v>
      </c>
    </row>
    <row r="9" spans="1:32" x14ac:dyDescent="0.25">
      <c r="A9" s="32" t="s">
        <v>15</v>
      </c>
      <c r="B9" s="73"/>
      <c r="C9" s="74"/>
      <c r="D9" s="75">
        <f>AD104</f>
        <v>72.58107319144419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51.342155009451794</v>
      </c>
      <c r="P9" s="76" t="s">
        <v>87</v>
      </c>
      <c r="S9" s="111" t="s">
        <v>7</v>
      </c>
      <c r="T9" s="112"/>
      <c r="U9" s="112"/>
      <c r="V9" s="112">
        <v>743319233</v>
      </c>
      <c r="W9" s="112">
        <v>768144891</v>
      </c>
      <c r="X9" s="112">
        <v>803078451</v>
      </c>
      <c r="Y9" s="112">
        <v>851440372</v>
      </c>
      <c r="Z9" s="112">
        <v>884166640</v>
      </c>
      <c r="AB9" s="113" t="str">
        <f>TEXT(Z9/1000000,"$#,###.0")&amp;" mil"</f>
        <v>$884.2 mil</v>
      </c>
      <c r="AD9" s="114">
        <f t="shared" si="0"/>
        <v>3.8436359228688266E-2</v>
      </c>
      <c r="AF9" s="114">
        <f t="shared" si="1"/>
        <v>0.18948441093276536</v>
      </c>
    </row>
    <row r="10" spans="1:32" x14ac:dyDescent="0.25">
      <c r="A10" s="32" t="s">
        <v>18</v>
      </c>
      <c r="B10" s="73"/>
      <c r="C10" s="74"/>
      <c r="D10" s="75">
        <f>AD105</f>
        <v>20.726076110609839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48.627599243856338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83.720226843100193</v>
      </c>
      <c r="P11" s="76" t="s">
        <v>87</v>
      </c>
      <c r="S11" s="111" t="s">
        <v>30</v>
      </c>
      <c r="T11" s="116"/>
      <c r="U11" s="116"/>
      <c r="V11" s="116">
        <v>14972</v>
      </c>
      <c r="W11" s="116">
        <v>15576</v>
      </c>
      <c r="X11" s="116">
        <v>16053</v>
      </c>
      <c r="Y11" s="116">
        <v>16413</v>
      </c>
      <c r="Z11" s="116">
        <v>16689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7.3345935727788278</v>
      </c>
      <c r="P12" s="76" t="s">
        <v>87</v>
      </c>
      <c r="S12" s="111" t="s">
        <v>31</v>
      </c>
      <c r="T12" s="116"/>
      <c r="U12" s="116"/>
      <c r="V12" s="116">
        <v>1805</v>
      </c>
      <c r="W12" s="116">
        <v>1819</v>
      </c>
      <c r="X12" s="116">
        <v>1896</v>
      </c>
      <c r="Y12" s="116">
        <v>2030</v>
      </c>
      <c r="Z12" s="116">
        <v>2152</v>
      </c>
    </row>
    <row r="13" spans="1:32" ht="15" customHeight="1" x14ac:dyDescent="0.25">
      <c r="A13" s="32" t="s">
        <v>20</v>
      </c>
      <c r="B13" s="74"/>
      <c r="C13" s="74"/>
      <c r="D13" s="75">
        <f>AD108</f>
        <v>14.330449551510005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8.9300567107750481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13.199936309113106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40.6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20.773844275781538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17.774752288026622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162</v>
      </c>
      <c r="Z15" s="116">
        <v>139</v>
      </c>
      <c r="AB15" s="121">
        <f t="shared" ref="AB15:AB34" si="2">IF(Z15="np",0,Z15/$Z$34)</f>
        <v>7.379094335616075E-3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44.413778461865085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82.225247711973367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97</v>
      </c>
      <c r="Z16" s="116">
        <v>97</v>
      </c>
      <c r="AB16" s="121">
        <f t="shared" si="2"/>
        <v>5.149439932048628E-3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913</v>
      </c>
      <c r="Z17" s="116">
        <v>918</v>
      </c>
      <c r="AB17" s="121">
        <f t="shared" si="2"/>
        <v>4.8733874820831344E-2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150</v>
      </c>
      <c r="Z18" s="116">
        <v>135</v>
      </c>
      <c r="AB18" s="121">
        <f t="shared" si="2"/>
        <v>7.16674629718108E-3</v>
      </c>
    </row>
    <row r="19" spans="1:28" x14ac:dyDescent="0.25">
      <c r="A19" s="65" t="str">
        <f>$S$1&amp;" ("&amp;$V$2&amp;" to "&amp;$Z$2&amp;")"</f>
        <v>Prospect (2015-16 to 2019-20)</v>
      </c>
      <c r="B19" s="65"/>
      <c r="C19" s="65"/>
      <c r="D19" s="65"/>
      <c r="E19" s="65"/>
      <c r="F19" s="65"/>
      <c r="G19" s="65" t="str">
        <f>$S$1&amp;" ("&amp;$V$2&amp;" to "&amp;$Z$2&amp;")"</f>
        <v>Prospect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918</v>
      </c>
      <c r="Z19" s="116">
        <v>917</v>
      </c>
      <c r="AB19" s="121">
        <f t="shared" si="2"/>
        <v>4.8680787811222592E-2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545</v>
      </c>
      <c r="Z20" s="116">
        <v>550</v>
      </c>
      <c r="AB20" s="121">
        <f t="shared" si="2"/>
        <v>2.9197855284811808E-2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1487</v>
      </c>
      <c r="Z21" s="116">
        <v>1612</v>
      </c>
      <c r="AB21" s="121">
        <f t="shared" si="2"/>
        <v>8.5576259489302961E-2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1389</v>
      </c>
      <c r="Z22" s="116">
        <v>1473</v>
      </c>
      <c r="AB22" s="121">
        <f t="shared" si="2"/>
        <v>7.8197165153686896E-2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594</v>
      </c>
      <c r="Z23" s="116">
        <v>655</v>
      </c>
      <c r="AB23" s="121">
        <f t="shared" si="2"/>
        <v>3.4771991293730424E-2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393</v>
      </c>
      <c r="Z24" s="116">
        <v>354</v>
      </c>
      <c r="AB24" s="121">
        <f t="shared" si="2"/>
        <v>1.8792801401497052E-2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600</v>
      </c>
      <c r="Z25" s="116">
        <v>662</v>
      </c>
      <c r="AB25" s="121">
        <f t="shared" si="2"/>
        <v>3.5143600360991664E-2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350</v>
      </c>
      <c r="Z26" s="116">
        <v>354</v>
      </c>
      <c r="AB26" s="121">
        <f t="shared" si="2"/>
        <v>1.8792801401497052E-2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1582</v>
      </c>
      <c r="Z27" s="116">
        <v>1651</v>
      </c>
      <c r="AB27" s="121">
        <f t="shared" si="2"/>
        <v>8.7646652864044175E-2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1624</v>
      </c>
      <c r="Z28" s="116">
        <v>1807</v>
      </c>
      <c r="AB28" s="121">
        <f t="shared" si="2"/>
        <v>9.5928226363008975E-2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1456</v>
      </c>
      <c r="Z29" s="116">
        <v>1289</v>
      </c>
      <c r="AB29" s="121">
        <f t="shared" si="2"/>
        <v>6.8429155385677121E-2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1891</v>
      </c>
      <c r="Z30" s="116">
        <v>1992</v>
      </c>
      <c r="AB30" s="121">
        <f t="shared" si="2"/>
        <v>0.10574932314062749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2575</v>
      </c>
      <c r="Z31" s="116">
        <v>2716</v>
      </c>
      <c r="AB31" s="121">
        <f t="shared" si="2"/>
        <v>0.14418431809736157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425</v>
      </c>
      <c r="Z32" s="116">
        <v>376</v>
      </c>
      <c r="AB32" s="121">
        <f t="shared" si="2"/>
        <v>1.9960715612889524E-2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580</v>
      </c>
      <c r="Z33" s="116">
        <v>599</v>
      </c>
      <c r="AB33" s="121">
        <f t="shared" si="2"/>
        <v>3.1799118755640496E-2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18440</v>
      </c>
      <c r="Z34" s="124">
        <v>18837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10871</v>
      </c>
      <c r="AB37" s="136">
        <f>Z37/Z40*100</f>
        <v>82.225247711973367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2350</v>
      </c>
      <c r="AB38" s="136">
        <f>Z38/Z40*100</f>
        <v>17.774752288026622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13221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</v>
      </c>
      <c r="W44" s="116">
        <v>5</v>
      </c>
      <c r="X44" s="116">
        <v>8</v>
      </c>
      <c r="Y44" s="116">
        <v>4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121</v>
      </c>
      <c r="W45" s="116">
        <v>105</v>
      </c>
      <c r="X45" s="116">
        <v>112</v>
      </c>
      <c r="Y45" s="116">
        <v>134</v>
      </c>
      <c r="Z45" s="116">
        <v>131</v>
      </c>
    </row>
    <row r="46" spans="19:32" x14ac:dyDescent="0.25">
      <c r="S46" s="119" t="s">
        <v>39</v>
      </c>
      <c r="T46" s="119"/>
      <c r="U46" s="116"/>
      <c r="V46" s="116">
        <v>372</v>
      </c>
      <c r="W46" s="116">
        <v>380</v>
      </c>
      <c r="X46" s="116">
        <v>404</v>
      </c>
      <c r="Y46" s="116">
        <v>472</v>
      </c>
      <c r="Z46" s="116">
        <v>450</v>
      </c>
    </row>
    <row r="47" spans="19:32" x14ac:dyDescent="0.25">
      <c r="S47" s="119" t="s">
        <v>40</v>
      </c>
      <c r="T47" s="119"/>
      <c r="U47" s="116"/>
      <c r="V47" s="116">
        <v>881</v>
      </c>
      <c r="W47" s="116">
        <v>931</v>
      </c>
      <c r="X47" s="116">
        <v>912</v>
      </c>
      <c r="Y47" s="116">
        <v>915</v>
      </c>
      <c r="Z47" s="116">
        <v>937</v>
      </c>
    </row>
    <row r="48" spans="19:32" x14ac:dyDescent="0.25">
      <c r="S48" s="119" t="s">
        <v>41</v>
      </c>
      <c r="T48" s="119"/>
      <c r="U48" s="116"/>
      <c r="V48" s="116">
        <v>1158</v>
      </c>
      <c r="W48" s="116">
        <v>1218</v>
      </c>
      <c r="X48" s="116">
        <v>1278</v>
      </c>
      <c r="Y48" s="116">
        <v>1399</v>
      </c>
      <c r="Z48" s="116">
        <v>1428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1180</v>
      </c>
      <c r="W49" s="116">
        <v>1165</v>
      </c>
      <c r="X49" s="116">
        <v>1307</v>
      </c>
      <c r="Y49" s="116">
        <v>1311</v>
      </c>
      <c r="Z49" s="116">
        <v>1378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Prospect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931</v>
      </c>
      <c r="W50" s="116">
        <v>1011</v>
      </c>
      <c r="X50" s="116">
        <v>1054</v>
      </c>
      <c r="Y50" s="116">
        <v>1051</v>
      </c>
      <c r="Z50" s="116">
        <v>1164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811</v>
      </c>
      <c r="W51" s="116">
        <v>822</v>
      </c>
      <c r="X51" s="116">
        <v>848</v>
      </c>
      <c r="Y51" s="116">
        <v>881</v>
      </c>
      <c r="Z51" s="116">
        <v>883</v>
      </c>
    </row>
    <row r="52" spans="1:26" ht="15" customHeight="1" x14ac:dyDescent="0.25">
      <c r="S52" s="119" t="s">
        <v>45</v>
      </c>
      <c r="T52" s="119"/>
      <c r="U52" s="116"/>
      <c r="V52" s="116">
        <v>727</v>
      </c>
      <c r="W52" s="116">
        <v>806</v>
      </c>
      <c r="X52" s="116">
        <v>776</v>
      </c>
      <c r="Y52" s="116">
        <v>834</v>
      </c>
      <c r="Z52" s="116">
        <v>834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710</v>
      </c>
      <c r="W53" s="116">
        <v>734</v>
      </c>
      <c r="X53" s="116">
        <v>722</v>
      </c>
      <c r="Y53" s="116">
        <v>710</v>
      </c>
      <c r="Z53" s="116">
        <v>702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669</v>
      </c>
      <c r="W54" s="116">
        <v>694</v>
      </c>
      <c r="X54" s="116">
        <v>741</v>
      </c>
      <c r="Y54" s="116">
        <v>711</v>
      </c>
      <c r="Z54" s="116">
        <v>680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499</v>
      </c>
      <c r="W55" s="116">
        <v>526</v>
      </c>
      <c r="X55" s="116">
        <v>521</v>
      </c>
      <c r="Y55" s="116">
        <v>572</v>
      </c>
      <c r="Z55" s="116">
        <v>560</v>
      </c>
    </row>
    <row r="56" spans="1:26" ht="15" customHeight="1" x14ac:dyDescent="0.25">
      <c r="S56" s="119" t="s">
        <v>49</v>
      </c>
      <c r="T56" s="119"/>
      <c r="U56" s="116"/>
      <c r="V56" s="116">
        <v>248</v>
      </c>
      <c r="W56" s="116">
        <v>240</v>
      </c>
      <c r="X56" s="116">
        <v>241</v>
      </c>
      <c r="Y56" s="116">
        <v>284</v>
      </c>
      <c r="Z56" s="116">
        <v>286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58</v>
      </c>
      <c r="W57" s="116">
        <v>75</v>
      </c>
      <c r="X57" s="116">
        <v>90</v>
      </c>
      <c r="Y57" s="116">
        <v>98</v>
      </c>
      <c r="Z57" s="116">
        <v>105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22</v>
      </c>
      <c r="W58" s="116">
        <v>31</v>
      </c>
      <c r="X58" s="116">
        <v>26</v>
      </c>
      <c r="Y58" s="116">
        <v>26</v>
      </c>
      <c r="Z58" s="116">
        <v>30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15</v>
      </c>
      <c r="W59" s="116">
        <v>13</v>
      </c>
      <c r="X59" s="116">
        <v>16</v>
      </c>
      <c r="Y59" s="116">
        <v>13</v>
      </c>
      <c r="Z59" s="116">
        <v>15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16</v>
      </c>
      <c r="W60" s="116">
        <v>18</v>
      </c>
      <c r="X60" s="116">
        <v>17</v>
      </c>
      <c r="Y60" s="116">
        <v>13</v>
      </c>
      <c r="Z60" s="116">
        <v>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8430</v>
      </c>
      <c r="W61" s="116">
        <v>8774</v>
      </c>
      <c r="X61" s="116">
        <v>9085</v>
      </c>
      <c r="Y61" s="116">
        <v>9432</v>
      </c>
      <c r="Z61" s="116">
        <v>9598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6</v>
      </c>
      <c r="X63" s="116">
        <v>11</v>
      </c>
      <c r="Y63" s="116">
        <v>8</v>
      </c>
      <c r="Z63" s="116">
        <v>14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137</v>
      </c>
      <c r="W64" s="116">
        <v>128</v>
      </c>
      <c r="X64" s="116">
        <v>148</v>
      </c>
      <c r="Y64" s="116">
        <v>157</v>
      </c>
      <c r="Z64" s="116">
        <v>149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Prospect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409</v>
      </c>
      <c r="W65" s="116">
        <v>440</v>
      </c>
      <c r="X65" s="116">
        <v>457</v>
      </c>
      <c r="Y65" s="116">
        <v>426</v>
      </c>
      <c r="Z65" s="116">
        <v>444</v>
      </c>
    </row>
    <row r="66" spans="1:26" x14ac:dyDescent="0.25">
      <c r="S66" s="119" t="s">
        <v>40</v>
      </c>
      <c r="T66" s="119"/>
      <c r="U66" s="116"/>
      <c r="V66" s="116">
        <v>910</v>
      </c>
      <c r="W66" s="116">
        <v>928</v>
      </c>
      <c r="X66" s="116">
        <v>908</v>
      </c>
      <c r="Y66" s="116">
        <v>929</v>
      </c>
      <c r="Z66" s="116">
        <v>982</v>
      </c>
    </row>
    <row r="67" spans="1:26" x14ac:dyDescent="0.25">
      <c r="S67" s="119" t="s">
        <v>41</v>
      </c>
      <c r="T67" s="119"/>
      <c r="U67" s="116"/>
      <c r="V67" s="116">
        <v>1160</v>
      </c>
      <c r="W67" s="116">
        <v>1200</v>
      </c>
      <c r="X67" s="116">
        <v>1225</v>
      </c>
      <c r="Y67" s="116">
        <v>1294</v>
      </c>
      <c r="Z67" s="116">
        <v>1429</v>
      </c>
    </row>
    <row r="68" spans="1:26" x14ac:dyDescent="0.25">
      <c r="S68" s="119" t="s">
        <v>42</v>
      </c>
      <c r="T68" s="119"/>
      <c r="U68" s="116"/>
      <c r="V68" s="116">
        <v>1026</v>
      </c>
      <c r="W68" s="116">
        <v>1139</v>
      </c>
      <c r="X68" s="116">
        <v>1118</v>
      </c>
      <c r="Y68" s="116">
        <v>1146</v>
      </c>
      <c r="Z68" s="116">
        <v>1088</v>
      </c>
    </row>
    <row r="69" spans="1:26" x14ac:dyDescent="0.25">
      <c r="S69" s="119" t="s">
        <v>43</v>
      </c>
      <c r="T69" s="119"/>
      <c r="U69" s="116"/>
      <c r="V69" s="116">
        <v>803</v>
      </c>
      <c r="W69" s="116">
        <v>827</v>
      </c>
      <c r="X69" s="116">
        <v>908</v>
      </c>
      <c r="Y69" s="116">
        <v>978</v>
      </c>
      <c r="Z69" s="116">
        <v>1045</v>
      </c>
    </row>
    <row r="70" spans="1:26" x14ac:dyDescent="0.25">
      <c r="S70" s="119" t="s">
        <v>44</v>
      </c>
      <c r="T70" s="119"/>
      <c r="U70" s="116"/>
      <c r="V70" s="116">
        <v>787</v>
      </c>
      <c r="W70" s="116">
        <v>813</v>
      </c>
      <c r="X70" s="116">
        <v>878</v>
      </c>
      <c r="Y70" s="116">
        <v>822</v>
      </c>
      <c r="Z70" s="116">
        <v>842</v>
      </c>
    </row>
    <row r="71" spans="1:26" x14ac:dyDescent="0.25">
      <c r="S71" s="119" t="s">
        <v>45</v>
      </c>
      <c r="T71" s="119"/>
      <c r="U71" s="116"/>
      <c r="V71" s="116">
        <v>770</v>
      </c>
      <c r="W71" s="116">
        <v>793</v>
      </c>
      <c r="X71" s="116">
        <v>801</v>
      </c>
      <c r="Y71" s="116">
        <v>836</v>
      </c>
      <c r="Z71" s="116">
        <v>827</v>
      </c>
    </row>
    <row r="72" spans="1:26" x14ac:dyDescent="0.25">
      <c r="S72" s="119" t="s">
        <v>46</v>
      </c>
      <c r="T72" s="119"/>
      <c r="U72" s="116"/>
      <c r="V72" s="116">
        <v>794</v>
      </c>
      <c r="W72" s="116">
        <v>743</v>
      </c>
      <c r="X72" s="116">
        <v>793</v>
      </c>
      <c r="Y72" s="116">
        <v>737</v>
      </c>
      <c r="Z72" s="116">
        <v>760</v>
      </c>
    </row>
    <row r="73" spans="1:26" x14ac:dyDescent="0.25">
      <c r="S73" s="119" t="s">
        <v>47</v>
      </c>
      <c r="T73" s="119"/>
      <c r="U73" s="116"/>
      <c r="V73" s="116">
        <v>732</v>
      </c>
      <c r="W73" s="116">
        <v>767</v>
      </c>
      <c r="X73" s="116">
        <v>752</v>
      </c>
      <c r="Y73" s="116">
        <v>765</v>
      </c>
      <c r="Z73" s="116">
        <v>708</v>
      </c>
    </row>
    <row r="74" spans="1:26" x14ac:dyDescent="0.25">
      <c r="S74" s="119" t="s">
        <v>48</v>
      </c>
      <c r="T74" s="119"/>
      <c r="U74" s="116"/>
      <c r="V74" s="116">
        <v>529</v>
      </c>
      <c r="W74" s="116">
        <v>528</v>
      </c>
      <c r="X74" s="116">
        <v>535</v>
      </c>
      <c r="Y74" s="116">
        <v>562</v>
      </c>
      <c r="Z74" s="116">
        <v>559</v>
      </c>
    </row>
    <row r="75" spans="1:26" x14ac:dyDescent="0.25">
      <c r="S75" s="119" t="s">
        <v>49</v>
      </c>
      <c r="T75" s="119"/>
      <c r="U75" s="116"/>
      <c r="V75" s="116">
        <v>178</v>
      </c>
      <c r="W75" s="116">
        <v>204</v>
      </c>
      <c r="X75" s="116">
        <v>227</v>
      </c>
      <c r="Y75" s="116">
        <v>245</v>
      </c>
      <c r="Z75" s="116">
        <v>267</v>
      </c>
    </row>
    <row r="76" spans="1:26" x14ac:dyDescent="0.25">
      <c r="S76" s="119" t="s">
        <v>50</v>
      </c>
      <c r="T76" s="119"/>
      <c r="U76" s="116"/>
      <c r="V76" s="116">
        <v>51</v>
      </c>
      <c r="W76" s="116">
        <v>56</v>
      </c>
      <c r="X76" s="116">
        <v>61</v>
      </c>
      <c r="Y76" s="116">
        <v>65</v>
      </c>
      <c r="Z76" s="116">
        <v>71</v>
      </c>
    </row>
    <row r="77" spans="1:26" x14ac:dyDescent="0.25">
      <c r="S77" s="119" t="s">
        <v>51</v>
      </c>
      <c r="T77" s="119"/>
      <c r="U77" s="116"/>
      <c r="V77" s="116">
        <v>24</v>
      </c>
      <c r="W77" s="116">
        <v>23</v>
      </c>
      <c r="X77" s="116">
        <v>20</v>
      </c>
      <c r="Y77" s="116">
        <v>28</v>
      </c>
      <c r="Z77" s="116">
        <v>20</v>
      </c>
    </row>
    <row r="78" spans="1:26" x14ac:dyDescent="0.25">
      <c r="S78" s="119" t="s">
        <v>52</v>
      </c>
      <c r="T78" s="119"/>
      <c r="U78" s="116"/>
      <c r="V78" s="116">
        <v>9</v>
      </c>
      <c r="W78" s="116">
        <v>10</v>
      </c>
      <c r="X78" s="116">
        <v>13</v>
      </c>
      <c r="Y78" s="116">
        <v>10</v>
      </c>
      <c r="Z78" s="116">
        <v>12</v>
      </c>
    </row>
    <row r="79" spans="1:26" x14ac:dyDescent="0.25">
      <c r="S79" s="119" t="s">
        <v>53</v>
      </c>
      <c r="T79" s="119"/>
      <c r="U79" s="116"/>
      <c r="V79" s="116">
        <v>18</v>
      </c>
      <c r="W79" s="116">
        <v>18</v>
      </c>
      <c r="X79" s="116">
        <v>16</v>
      </c>
      <c r="Y79" s="116">
        <v>17</v>
      </c>
      <c r="Z79" s="116">
        <v>17</v>
      </c>
    </row>
    <row r="80" spans="1:26" x14ac:dyDescent="0.25">
      <c r="S80" s="122" t="s">
        <v>54</v>
      </c>
      <c r="T80" s="122"/>
      <c r="U80" s="116"/>
      <c r="V80" s="116">
        <v>8352</v>
      </c>
      <c r="W80" s="116">
        <v>8621</v>
      </c>
      <c r="X80" s="116">
        <v>8866</v>
      </c>
      <c r="Y80" s="116">
        <v>9008</v>
      </c>
      <c r="Z80" s="116">
        <v>9236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Prospect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855</v>
      </c>
      <c r="W83" s="116">
        <v>905</v>
      </c>
      <c r="X83" s="116">
        <v>970</v>
      </c>
      <c r="Y83" s="116">
        <v>953</v>
      </c>
      <c r="Z83" s="116">
        <v>972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1407</v>
      </c>
      <c r="W84" s="116">
        <v>1436</v>
      </c>
      <c r="X84" s="116">
        <v>1497</v>
      </c>
      <c r="Y84" s="116">
        <v>1547</v>
      </c>
      <c r="Z84" s="116">
        <v>1619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734</v>
      </c>
      <c r="W85" s="116">
        <v>725</v>
      </c>
      <c r="X85" s="116">
        <v>785</v>
      </c>
      <c r="Y85" s="116">
        <v>782</v>
      </c>
      <c r="Z85" s="116">
        <v>791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18,841</v>
      </c>
      <c r="D86" s="98">
        <f t="shared" ref="D86:D91" si="4">AD4</f>
        <v>2.1801616139703883E-2</v>
      </c>
      <c r="E86" s="99">
        <f t="shared" ref="E86:E91" si="5">AD4</f>
        <v>2.1801616139703883E-2</v>
      </c>
      <c r="F86" s="98">
        <f t="shared" ref="F86:F91" si="6">AF4</f>
        <v>0.12302557072182152</v>
      </c>
      <c r="G86" s="99">
        <f t="shared" ref="G86:G91" si="7">AF4</f>
        <v>0.12302557072182152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381</v>
      </c>
      <c r="W86" s="116">
        <v>363</v>
      </c>
      <c r="X86" s="116">
        <v>368</v>
      </c>
      <c r="Y86" s="116">
        <v>413</v>
      </c>
      <c r="Z86" s="116">
        <v>427</v>
      </c>
    </row>
    <row r="87" spans="1:30" ht="15" customHeight="1" x14ac:dyDescent="0.25">
      <c r="A87" s="100" t="s">
        <v>4</v>
      </c>
      <c r="B87" s="51"/>
      <c r="C87" s="101" t="str">
        <f t="shared" si="3"/>
        <v>9,604</v>
      </c>
      <c r="D87" s="98">
        <f t="shared" si="4"/>
        <v>1.8343759940621318E-2</v>
      </c>
      <c r="E87" s="99">
        <f t="shared" si="5"/>
        <v>1.8343759940621318E-2</v>
      </c>
      <c r="F87" s="98">
        <f t="shared" si="6"/>
        <v>0.13980536434844537</v>
      </c>
      <c r="G87" s="99">
        <f t="shared" si="7"/>
        <v>0.13980536434844537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378</v>
      </c>
      <c r="W87" s="116">
        <v>386</v>
      </c>
      <c r="X87" s="116">
        <v>412</v>
      </c>
      <c r="Y87" s="116">
        <v>414</v>
      </c>
      <c r="Z87" s="116">
        <v>404</v>
      </c>
    </row>
    <row r="88" spans="1:30" ht="15" customHeight="1" x14ac:dyDescent="0.25">
      <c r="A88" s="100" t="s">
        <v>5</v>
      </c>
      <c r="B88" s="51"/>
      <c r="C88" s="101" t="str">
        <f t="shared" si="3"/>
        <v>9,241</v>
      </c>
      <c r="D88" s="98">
        <f t="shared" si="4"/>
        <v>2.5752025752025842E-2</v>
      </c>
      <c r="E88" s="99">
        <f t="shared" si="5"/>
        <v>2.5752025752025842E-2</v>
      </c>
      <c r="F88" s="98">
        <f t="shared" si="6"/>
        <v>0.10644157088122608</v>
      </c>
      <c r="G88" s="99">
        <f t="shared" si="7"/>
        <v>0.10644157088122608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397</v>
      </c>
      <c r="W88" s="116">
        <v>408</v>
      </c>
      <c r="X88" s="116">
        <v>436</v>
      </c>
      <c r="Y88" s="116">
        <v>436</v>
      </c>
      <c r="Z88" s="116">
        <v>441</v>
      </c>
    </row>
    <row r="89" spans="1:30" ht="15" customHeight="1" x14ac:dyDescent="0.25">
      <c r="A89" s="51" t="s">
        <v>6</v>
      </c>
      <c r="B89" s="51"/>
      <c r="C89" s="101" t="str">
        <f t="shared" si="3"/>
        <v>13,225</v>
      </c>
      <c r="D89" s="98">
        <f t="shared" si="4"/>
        <v>2.6626300263934199E-2</v>
      </c>
      <c r="E89" s="99">
        <f t="shared" si="5"/>
        <v>2.6626300263934199E-2</v>
      </c>
      <c r="F89" s="98">
        <f t="shared" si="6"/>
        <v>9.0631700478311039E-2</v>
      </c>
      <c r="G89" s="99">
        <f t="shared" si="7"/>
        <v>9.0631700478311039E-2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271</v>
      </c>
      <c r="W89" s="116">
        <v>273</v>
      </c>
      <c r="X89" s="116">
        <v>279</v>
      </c>
      <c r="Y89" s="116">
        <v>302</v>
      </c>
      <c r="Z89" s="116">
        <v>306</v>
      </c>
    </row>
    <row r="90" spans="1:30" ht="15" customHeight="1" x14ac:dyDescent="0.25">
      <c r="A90" s="51" t="s">
        <v>100</v>
      </c>
      <c r="B90" s="51"/>
      <c r="C90" s="101" t="str">
        <f t="shared" si="3"/>
        <v>$47,133</v>
      </c>
      <c r="D90" s="98">
        <f t="shared" si="4"/>
        <v>-1.3988745240784972E-2</v>
      </c>
      <c r="E90" s="99">
        <f t="shared" si="5"/>
        <v>-1.3988745240784972E-2</v>
      </c>
      <c r="F90" s="98">
        <f t="shared" si="6"/>
        <v>4.9668808541428078E-2</v>
      </c>
      <c r="G90" s="99">
        <f t="shared" si="7"/>
        <v>4.9668808541428078E-2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477</v>
      </c>
      <c r="W90" s="116">
        <v>494</v>
      </c>
      <c r="X90" s="116">
        <v>535</v>
      </c>
      <c r="Y90" s="116">
        <v>546</v>
      </c>
      <c r="Z90" s="116">
        <v>579</v>
      </c>
    </row>
    <row r="91" spans="1:30" ht="15" customHeight="1" x14ac:dyDescent="0.25">
      <c r="A91" s="51" t="s">
        <v>7</v>
      </c>
      <c r="B91" s="51"/>
      <c r="C91" s="101" t="str">
        <f t="shared" si="3"/>
        <v>$884.2 mil</v>
      </c>
      <c r="D91" s="98">
        <f t="shared" si="4"/>
        <v>3.8436359228688266E-2</v>
      </c>
      <c r="E91" s="99">
        <f t="shared" si="5"/>
        <v>3.8436359228688266E-2</v>
      </c>
      <c r="F91" s="98">
        <f t="shared" si="6"/>
        <v>0.18948441093276536</v>
      </c>
      <c r="G91" s="99">
        <f t="shared" si="7"/>
        <v>0.18948441093276536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6215</v>
      </c>
      <c r="W91" s="116">
        <v>6234</v>
      </c>
      <c r="X91" s="116">
        <v>6455</v>
      </c>
      <c r="Y91" s="116">
        <v>6631</v>
      </c>
      <c r="Z91" s="116">
        <v>6794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531</v>
      </c>
      <c r="W93" s="116">
        <v>592</v>
      </c>
      <c r="X93" s="116">
        <v>621</v>
      </c>
      <c r="Y93" s="116">
        <v>641</v>
      </c>
      <c r="Z93" s="116">
        <v>653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1714</v>
      </c>
      <c r="W94" s="116">
        <v>1742</v>
      </c>
      <c r="X94" s="116">
        <v>1818</v>
      </c>
      <c r="Y94" s="116">
        <v>1870</v>
      </c>
      <c r="Z94" s="116">
        <v>1972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128</v>
      </c>
      <c r="W95" s="116">
        <v>142</v>
      </c>
      <c r="X95" s="116">
        <v>152</v>
      </c>
      <c r="Y95" s="116">
        <v>165</v>
      </c>
      <c r="Z95" s="116">
        <v>165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656</v>
      </c>
      <c r="W96" s="116">
        <v>687</v>
      </c>
      <c r="X96" s="116">
        <v>719</v>
      </c>
      <c r="Y96" s="116">
        <v>772</v>
      </c>
      <c r="Z96" s="116">
        <v>814</v>
      </c>
    </row>
    <row r="97" spans="1:32" ht="15" customHeight="1" x14ac:dyDescent="0.25">
      <c r="S97" s="119" t="s">
        <v>191</v>
      </c>
      <c r="T97" s="119"/>
      <c r="U97" s="116"/>
      <c r="V97" s="116">
        <v>1069</v>
      </c>
      <c r="W97" s="116">
        <v>1129</v>
      </c>
      <c r="X97" s="116">
        <v>1117</v>
      </c>
      <c r="Y97" s="116">
        <v>1109</v>
      </c>
      <c r="Z97" s="116">
        <v>1079</v>
      </c>
    </row>
    <row r="98" spans="1:32" ht="15" customHeight="1" x14ac:dyDescent="0.25">
      <c r="S98" s="119" t="s">
        <v>192</v>
      </c>
      <c r="T98" s="119"/>
      <c r="U98" s="116"/>
      <c r="V98" s="116">
        <v>515</v>
      </c>
      <c r="W98" s="116">
        <v>491</v>
      </c>
      <c r="X98" s="116">
        <v>527</v>
      </c>
      <c r="Y98" s="116">
        <v>538</v>
      </c>
      <c r="Z98" s="116">
        <v>532</v>
      </c>
    </row>
    <row r="99" spans="1:32" ht="15" customHeight="1" x14ac:dyDescent="0.25">
      <c r="S99" s="119" t="s">
        <v>193</v>
      </c>
      <c r="T99" s="119"/>
      <c r="U99" s="116"/>
      <c r="V99" s="116">
        <v>25</v>
      </c>
      <c r="W99" s="116">
        <v>25</v>
      </c>
      <c r="X99" s="116">
        <v>24</v>
      </c>
      <c r="Y99" s="116">
        <v>34</v>
      </c>
      <c r="Z99" s="116">
        <v>25</v>
      </c>
    </row>
    <row r="100" spans="1:32" ht="15" customHeight="1" x14ac:dyDescent="0.25">
      <c r="S100" s="119" t="s">
        <v>59</v>
      </c>
      <c r="T100" s="119"/>
      <c r="U100" s="116"/>
      <c r="V100" s="116">
        <v>239</v>
      </c>
      <c r="W100" s="116">
        <v>248</v>
      </c>
      <c r="X100" s="116">
        <v>268</v>
      </c>
      <c r="Y100" s="116">
        <v>277</v>
      </c>
      <c r="Z100" s="116">
        <v>314</v>
      </c>
    </row>
    <row r="101" spans="1:32" x14ac:dyDescent="0.25">
      <c r="A101" s="20"/>
      <c r="S101" s="122" t="s">
        <v>54</v>
      </c>
      <c r="T101" s="122"/>
      <c r="U101" s="116"/>
      <c r="V101" s="116">
        <v>5912</v>
      </c>
      <c r="W101" s="116">
        <v>5959</v>
      </c>
      <c r="X101" s="116">
        <v>6099</v>
      </c>
      <c r="Y101" s="116">
        <v>6258</v>
      </c>
      <c r="Z101" s="116">
        <v>6428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11493</v>
      </c>
      <c r="W104" s="116">
        <v>12341</v>
      </c>
      <c r="X104" s="116">
        <v>12649</v>
      </c>
      <c r="Y104" s="116">
        <v>13103</v>
      </c>
      <c r="Z104" s="116">
        <v>13675</v>
      </c>
      <c r="AB104" s="113" t="str">
        <f>TEXT(Z104,"###,###")</f>
        <v>13,675</v>
      </c>
      <c r="AD104" s="134">
        <f>Z104/($Z$4)*100</f>
        <v>72.58107319144419</v>
      </c>
      <c r="AF104" s="113"/>
    </row>
    <row r="105" spans="1:32" x14ac:dyDescent="0.25">
      <c r="S105" s="119" t="s">
        <v>18</v>
      </c>
      <c r="T105" s="119"/>
      <c r="U105" s="116"/>
      <c r="V105" s="116">
        <v>3839</v>
      </c>
      <c r="W105" s="116">
        <v>3878</v>
      </c>
      <c r="X105" s="116">
        <v>3951</v>
      </c>
      <c r="Y105" s="116">
        <v>3979</v>
      </c>
      <c r="Z105" s="116">
        <v>3905</v>
      </c>
      <c r="AB105" s="113" t="str">
        <f>TEXT(Z105,"###,###")</f>
        <v>3,905</v>
      </c>
      <c r="AD105" s="134">
        <f>Z105/($Z$4)*100</f>
        <v>20.726076110609839</v>
      </c>
      <c r="AF105" s="113"/>
    </row>
    <row r="106" spans="1:32" x14ac:dyDescent="0.25">
      <c r="S106" s="122" t="s">
        <v>54</v>
      </c>
      <c r="T106" s="122"/>
      <c r="U106" s="124"/>
      <c r="V106" s="124">
        <v>15332</v>
      </c>
      <c r="W106" s="124">
        <v>16219</v>
      </c>
      <c r="X106" s="124">
        <v>16600</v>
      </c>
      <c r="Y106" s="124">
        <v>17082</v>
      </c>
      <c r="Z106" s="124">
        <v>17580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2095</v>
      </c>
      <c r="W108" s="116">
        <v>2283</v>
      </c>
      <c r="X108" s="116">
        <v>2853</v>
      </c>
      <c r="Y108" s="116">
        <v>2478</v>
      </c>
      <c r="Z108" s="116">
        <v>2700</v>
      </c>
      <c r="AB108" s="113" t="str">
        <f>TEXT(Z108,"###,###")</f>
        <v>2,700</v>
      </c>
      <c r="AD108" s="134">
        <f>Z108/($Z$4)*100</f>
        <v>14.330449551510005</v>
      </c>
      <c r="AF108" s="113"/>
    </row>
    <row r="109" spans="1:32" x14ac:dyDescent="0.25">
      <c r="S109" s="119" t="s">
        <v>21</v>
      </c>
      <c r="T109" s="119"/>
      <c r="U109" s="116"/>
      <c r="V109" s="116">
        <v>2043</v>
      </c>
      <c r="W109" s="116">
        <v>2341</v>
      </c>
      <c r="X109" s="116">
        <v>2227</v>
      </c>
      <c r="Y109" s="116">
        <v>2344</v>
      </c>
      <c r="Z109" s="116">
        <v>2487</v>
      </c>
      <c r="AB109" s="113" t="str">
        <f>TEXT(Z109,"###,###")</f>
        <v>2,487</v>
      </c>
      <c r="AD109" s="134">
        <f>Z109/($Z$4)*100</f>
        <v>13.199936309113106</v>
      </c>
      <c r="AF109" s="113"/>
    </row>
    <row r="110" spans="1:32" x14ac:dyDescent="0.25">
      <c r="S110" s="119" t="s">
        <v>22</v>
      </c>
      <c r="T110" s="119"/>
      <c r="U110" s="116"/>
      <c r="V110" s="116">
        <v>3603</v>
      </c>
      <c r="W110" s="116">
        <v>3720</v>
      </c>
      <c r="X110" s="116">
        <v>3818</v>
      </c>
      <c r="Y110" s="116">
        <v>4128</v>
      </c>
      <c r="Z110" s="116">
        <v>3914</v>
      </c>
      <c r="AB110" s="113" t="str">
        <f>TEXT(Z110,"###,###")</f>
        <v>3,914</v>
      </c>
      <c r="AD110" s="134">
        <f>Z110/($Z$4)*100</f>
        <v>20.773844275781538</v>
      </c>
      <c r="AF110" s="113"/>
    </row>
    <row r="111" spans="1:32" x14ac:dyDescent="0.25">
      <c r="S111" s="119" t="s">
        <v>23</v>
      </c>
      <c r="T111" s="119"/>
      <c r="U111" s="116"/>
      <c r="V111" s="116">
        <v>7594</v>
      </c>
      <c r="W111" s="116">
        <v>7875</v>
      </c>
      <c r="X111" s="116">
        <v>7696</v>
      </c>
      <c r="Y111" s="116">
        <v>8127</v>
      </c>
      <c r="Z111" s="116">
        <v>8368</v>
      </c>
      <c r="AB111" s="113" t="str">
        <f>TEXT(Z111,"###,###")</f>
        <v>8,368</v>
      </c>
      <c r="AD111" s="134">
        <f>Z111/($Z$4)*100</f>
        <v>44.413778461865085</v>
      </c>
      <c r="AF111" s="113"/>
    </row>
    <row r="112" spans="1:32" x14ac:dyDescent="0.25">
      <c r="S112" s="122" t="s">
        <v>54</v>
      </c>
      <c r="T112" s="122"/>
      <c r="U112" s="116"/>
      <c r="V112" s="116">
        <v>16777</v>
      </c>
      <c r="W112" s="116">
        <v>17395</v>
      </c>
      <c r="X112" s="116">
        <v>17951</v>
      </c>
      <c r="Y112" s="116">
        <v>18443</v>
      </c>
      <c r="Z112" s="116">
        <v>18837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42.7</v>
      </c>
      <c r="W118" s="135">
        <v>40.86</v>
      </c>
      <c r="X118" s="135">
        <v>40.78</v>
      </c>
      <c r="Y118" s="135">
        <v>40.64</v>
      </c>
      <c r="Z118" s="135">
        <v>40.56</v>
      </c>
      <c r="AB118" s="113" t="str">
        <f>TEXT(Z118,"##.0")</f>
        <v>40.6</v>
      </c>
    </row>
    <row r="120" spans="19:32" x14ac:dyDescent="0.25">
      <c r="S120" s="105" t="s">
        <v>102</v>
      </c>
      <c r="T120" s="116"/>
      <c r="U120" s="116"/>
      <c r="V120" s="116">
        <v>10321</v>
      </c>
      <c r="W120" s="116">
        <v>10374</v>
      </c>
      <c r="X120" s="116">
        <v>10662</v>
      </c>
      <c r="Y120" s="116">
        <v>10852</v>
      </c>
      <c r="Z120" s="116">
        <v>11072</v>
      </c>
      <c r="AB120" s="113" t="str">
        <f>TEXT(Z120,"###,###")</f>
        <v>11,072</v>
      </c>
    </row>
    <row r="121" spans="19:32" x14ac:dyDescent="0.25">
      <c r="S121" s="105" t="s">
        <v>103</v>
      </c>
      <c r="T121" s="116"/>
      <c r="U121" s="116"/>
      <c r="V121" s="116">
        <v>866</v>
      </c>
      <c r="W121" s="116">
        <v>885</v>
      </c>
      <c r="X121" s="116">
        <v>864</v>
      </c>
      <c r="Y121" s="116">
        <v>924</v>
      </c>
      <c r="Z121" s="116">
        <v>970</v>
      </c>
      <c r="AB121" s="113" t="str">
        <f>TEXT(Z121,"###,###")</f>
        <v>970</v>
      </c>
    </row>
    <row r="122" spans="19:32" x14ac:dyDescent="0.25">
      <c r="S122" s="105" t="s">
        <v>104</v>
      </c>
      <c r="T122" s="116"/>
      <c r="U122" s="116"/>
      <c r="V122" s="116">
        <v>938</v>
      </c>
      <c r="W122" s="116">
        <v>934</v>
      </c>
      <c r="X122" s="116">
        <v>1035</v>
      </c>
      <c r="Y122" s="116">
        <v>1107</v>
      </c>
      <c r="Z122" s="116">
        <v>1181</v>
      </c>
      <c r="AB122" s="113" t="str">
        <f>TEXT(Z122,"###,###")</f>
        <v>1,181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11259</v>
      </c>
      <c r="W124" s="116">
        <v>11308</v>
      </c>
      <c r="X124" s="116">
        <v>11697</v>
      </c>
      <c r="Y124" s="116">
        <v>11959</v>
      </c>
      <c r="Z124" s="116">
        <v>12253</v>
      </c>
      <c r="AB124" s="113" t="str">
        <f>TEXT(Z124,"###,###")</f>
        <v>12,253</v>
      </c>
      <c r="AD124" s="131">
        <f>Z124/$Z$7*100</f>
        <v>92.650283553875241</v>
      </c>
    </row>
    <row r="125" spans="19:32" x14ac:dyDescent="0.25">
      <c r="S125" s="105" t="s">
        <v>106</v>
      </c>
      <c r="T125" s="116"/>
      <c r="U125" s="116"/>
      <c r="V125" s="116">
        <v>1804</v>
      </c>
      <c r="W125" s="116">
        <v>1819</v>
      </c>
      <c r="X125" s="116">
        <v>1899</v>
      </c>
      <c r="Y125" s="116">
        <v>2031</v>
      </c>
      <c r="Z125" s="116">
        <v>2151</v>
      </c>
      <c r="AB125" s="113" t="str">
        <f>TEXT(Z125,"###,###")</f>
        <v>2,151</v>
      </c>
      <c r="AD125" s="131">
        <f>Z125/$Z$7*100</f>
        <v>16.264650283553873</v>
      </c>
    </row>
    <row r="127" spans="19:32" x14ac:dyDescent="0.25">
      <c r="S127" s="105" t="s">
        <v>107</v>
      </c>
      <c r="T127" s="116"/>
      <c r="U127" s="116"/>
      <c r="V127" s="116">
        <v>6214</v>
      </c>
      <c r="W127" s="116">
        <v>6234</v>
      </c>
      <c r="X127" s="116">
        <v>6456</v>
      </c>
      <c r="Y127" s="116">
        <v>6628</v>
      </c>
      <c r="Z127" s="116">
        <v>6790</v>
      </c>
      <c r="AB127" s="113" t="str">
        <f>TEXT(Z127,"###,###")</f>
        <v>6,790</v>
      </c>
      <c r="AD127" s="131">
        <f>Z127/$Z$7*100</f>
        <v>51.342155009451794</v>
      </c>
    </row>
    <row r="128" spans="19:32" x14ac:dyDescent="0.25">
      <c r="S128" s="105" t="s">
        <v>108</v>
      </c>
      <c r="T128" s="116"/>
      <c r="U128" s="116"/>
      <c r="V128" s="116">
        <v>5913</v>
      </c>
      <c r="W128" s="116">
        <v>5959</v>
      </c>
      <c r="X128" s="116">
        <v>6100</v>
      </c>
      <c r="Y128" s="116">
        <v>6254</v>
      </c>
      <c r="Z128" s="116">
        <v>6431</v>
      </c>
      <c r="AB128" s="113" t="str">
        <f>TEXT(Z128,"###,###")</f>
        <v>6,431</v>
      </c>
      <c r="AD128" s="131">
        <f>Z128/$Z$7*100</f>
        <v>48.627599243856338</v>
      </c>
    </row>
    <row r="130" spans="19:20" x14ac:dyDescent="0.25">
      <c r="S130" s="105" t="s">
        <v>267</v>
      </c>
      <c r="T130" s="131">
        <v>83.720226843100193</v>
      </c>
    </row>
    <row r="131" spans="19:20" x14ac:dyDescent="0.25">
      <c r="S131" s="105" t="s">
        <v>268</v>
      </c>
      <c r="T131" s="131">
        <v>7.3345935727788278</v>
      </c>
    </row>
    <row r="132" spans="19:20" x14ac:dyDescent="0.25">
      <c r="S132" s="105" t="s">
        <v>269</v>
      </c>
      <c r="T132" s="131">
        <v>8.9300567107750481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9A83244-A565-44D1-B2D3-972F8861F0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7F7F5F0-C356-4796-9620-91B0A15D4B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4F770B-8177-441B-A177-0FC7068E2D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FAE8BF-B0B4-466E-A391-72A6B01F47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409F6-5E57-4E6E-90B0-D3759A601758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164</v>
      </c>
      <c r="T1" s="103"/>
      <c r="U1" s="103"/>
      <c r="V1" s="103"/>
      <c r="W1" s="103"/>
      <c r="X1" s="103"/>
      <c r="Y1" s="104" t="s">
        <v>244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164</v>
      </c>
      <c r="Y3" s="109" t="s">
        <v>244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10.51 Renmark Paringa,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6536</v>
      </c>
      <c r="W4" s="112">
        <v>7103</v>
      </c>
      <c r="X4" s="112">
        <v>8858</v>
      </c>
      <c r="Y4" s="112">
        <v>7871</v>
      </c>
      <c r="Z4" s="112">
        <v>8843</v>
      </c>
      <c r="AB4" s="113" t="str">
        <f>TEXT(Z4,"###,###")</f>
        <v>8,843</v>
      </c>
      <c r="AD4" s="114">
        <f>Z4/Y4-1</f>
        <v>0.12349129716681495</v>
      </c>
      <c r="AF4" s="114">
        <f>Z4/V4-1</f>
        <v>0.35296817625458998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3557</v>
      </c>
      <c r="W5" s="112">
        <v>3891</v>
      </c>
      <c r="X5" s="112">
        <v>5168</v>
      </c>
      <c r="Y5" s="112">
        <v>4323</v>
      </c>
      <c r="Z5" s="112">
        <v>4980</v>
      </c>
      <c r="AB5" s="113" t="str">
        <f>TEXT(Z5,"###,###")</f>
        <v>4,980</v>
      </c>
      <c r="AD5" s="114">
        <f t="shared" ref="AD5:AD9" si="0">Z5/Y5-1</f>
        <v>0.15197779319916727</v>
      </c>
      <c r="AF5" s="114">
        <f t="shared" ref="AF5:AF9" si="1">Z5/V5-1</f>
        <v>0.40005622715771727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2982</v>
      </c>
      <c r="W6" s="112">
        <v>3212</v>
      </c>
      <c r="X6" s="112">
        <v>3686</v>
      </c>
      <c r="Y6" s="112">
        <v>3552</v>
      </c>
      <c r="Z6" s="112">
        <v>3864</v>
      </c>
      <c r="AB6" s="113" t="str">
        <f>TEXT(Z6,"###,###")</f>
        <v>3,864</v>
      </c>
      <c r="AD6" s="114">
        <f t="shared" si="0"/>
        <v>8.783783783783794E-2</v>
      </c>
      <c r="AF6" s="114">
        <f t="shared" si="1"/>
        <v>0.29577464788732399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4242</v>
      </c>
      <c r="W7" s="112">
        <v>4715</v>
      </c>
      <c r="X7" s="112">
        <v>6075</v>
      </c>
      <c r="Y7" s="112">
        <v>5284</v>
      </c>
      <c r="Z7" s="112">
        <v>6192</v>
      </c>
      <c r="AB7" s="113" t="str">
        <f>TEXT(Z7,"###,###")</f>
        <v>6,192</v>
      </c>
      <c r="AD7" s="114">
        <f t="shared" si="0"/>
        <v>0.17183951551854659</v>
      </c>
      <c r="AF7" s="114">
        <f t="shared" si="1"/>
        <v>0.45968882602545968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8,843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6,192</v>
      </c>
      <c r="P8" s="69"/>
      <c r="S8" s="111" t="s">
        <v>86</v>
      </c>
      <c r="T8" s="112"/>
      <c r="U8" s="112"/>
      <c r="V8" s="112">
        <v>31550.720000000001</v>
      </c>
      <c r="W8" s="112">
        <v>30000</v>
      </c>
      <c r="X8" s="112">
        <v>33108.11</v>
      </c>
      <c r="Y8" s="112">
        <v>31353.77</v>
      </c>
      <c r="Z8" s="112">
        <v>34629.440000000002</v>
      </c>
      <c r="AB8" s="113" t="str">
        <f>TEXT(Z8,"$###,###")</f>
        <v>$34,629</v>
      </c>
      <c r="AD8" s="114">
        <f t="shared" si="0"/>
        <v>0.10447451773742045</v>
      </c>
      <c r="AF8" s="114">
        <f t="shared" si="1"/>
        <v>9.7580023530366322E-2</v>
      </c>
    </row>
    <row r="9" spans="1:32" x14ac:dyDescent="0.25">
      <c r="A9" s="32" t="s">
        <v>15</v>
      </c>
      <c r="B9" s="73"/>
      <c r="C9" s="74"/>
      <c r="D9" s="75">
        <f>AD104</f>
        <v>78.581929209544271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58.010335917312659</v>
      </c>
      <c r="P9" s="76" t="s">
        <v>87</v>
      </c>
      <c r="S9" s="111" t="s">
        <v>7</v>
      </c>
      <c r="T9" s="112"/>
      <c r="U9" s="112"/>
      <c r="V9" s="112">
        <v>165508314</v>
      </c>
      <c r="W9" s="112">
        <v>187008455</v>
      </c>
      <c r="X9" s="112">
        <v>246766728</v>
      </c>
      <c r="Y9" s="112">
        <v>227056497</v>
      </c>
      <c r="Z9" s="112">
        <v>266899337</v>
      </c>
      <c r="AB9" s="113" t="str">
        <f>TEXT(Z9/1000000,"$#,###.0")&amp;" mil"</f>
        <v>$266.9 mil</v>
      </c>
      <c r="AD9" s="114">
        <f t="shared" si="0"/>
        <v>0.17547544565527229</v>
      </c>
      <c r="AF9" s="114">
        <f t="shared" si="1"/>
        <v>0.61260380551033822</v>
      </c>
    </row>
    <row r="10" spans="1:32" x14ac:dyDescent="0.25">
      <c r="A10" s="32" t="s">
        <v>18</v>
      </c>
      <c r="B10" s="73"/>
      <c r="C10" s="74"/>
      <c r="D10" s="75">
        <f>AD105</f>
        <v>11.45538844283614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41.957364341085274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82.461240310077528</v>
      </c>
      <c r="P11" s="76" t="s">
        <v>87</v>
      </c>
      <c r="S11" s="111" t="s">
        <v>30</v>
      </c>
      <c r="T11" s="116"/>
      <c r="U11" s="116"/>
      <c r="V11" s="116">
        <v>5731</v>
      </c>
      <c r="W11" s="116">
        <v>6231</v>
      </c>
      <c r="X11" s="116">
        <v>7757</v>
      </c>
      <c r="Y11" s="116">
        <v>6960</v>
      </c>
      <c r="Z11" s="116">
        <v>7756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8.9470284237726094</v>
      </c>
      <c r="P12" s="76" t="s">
        <v>87</v>
      </c>
      <c r="S12" s="111" t="s">
        <v>31</v>
      </c>
      <c r="T12" s="116"/>
      <c r="U12" s="116"/>
      <c r="V12" s="116">
        <v>802</v>
      </c>
      <c r="W12" s="116">
        <v>872</v>
      </c>
      <c r="X12" s="116">
        <v>1106</v>
      </c>
      <c r="Y12" s="116">
        <v>916</v>
      </c>
      <c r="Z12" s="116">
        <v>1083</v>
      </c>
    </row>
    <row r="13" spans="1:32" ht="15" customHeight="1" x14ac:dyDescent="0.25">
      <c r="A13" s="32" t="s">
        <v>20</v>
      </c>
      <c r="B13" s="74"/>
      <c r="C13" s="74"/>
      <c r="D13" s="75">
        <f>AD108</f>
        <v>13.773606242225489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8.5755813953488378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15.537713445663236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40.5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25.805722040031664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18.029079159935378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1159</v>
      </c>
      <c r="Z15" s="116">
        <v>1496</v>
      </c>
      <c r="AB15" s="121">
        <f t="shared" ref="AB15:AB34" si="2">IF(Z15="np",0,Z15/$Z$34)</f>
        <v>0.1692499151487725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34.68279995476648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81.970920840064622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33</v>
      </c>
      <c r="Z16" s="116">
        <v>40</v>
      </c>
      <c r="AB16" s="121">
        <f t="shared" si="2"/>
        <v>4.525398800769318E-3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598</v>
      </c>
      <c r="Z17" s="116">
        <v>650</v>
      </c>
      <c r="AB17" s="121">
        <f t="shared" si="2"/>
        <v>7.3537730512501412E-2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103</v>
      </c>
      <c r="Z18" s="116">
        <v>103</v>
      </c>
      <c r="AB18" s="121">
        <f t="shared" si="2"/>
        <v>1.1652901911980993E-2</v>
      </c>
    </row>
    <row r="19" spans="1:28" x14ac:dyDescent="0.25">
      <c r="A19" s="65" t="str">
        <f>$S$1&amp;" ("&amp;$V$2&amp;" to "&amp;$Z$2&amp;")"</f>
        <v>Renmark Paringa (2015-16 to 2019-20)</v>
      </c>
      <c r="B19" s="65"/>
      <c r="C19" s="65"/>
      <c r="D19" s="65"/>
      <c r="E19" s="65"/>
      <c r="F19" s="65"/>
      <c r="G19" s="65" t="str">
        <f>$S$1&amp;" ("&amp;$V$2&amp;" to "&amp;$Z$2&amp;")"</f>
        <v>Renmark Paringa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351</v>
      </c>
      <c r="Z19" s="116">
        <v>388</v>
      </c>
      <c r="AB19" s="121">
        <f t="shared" si="2"/>
        <v>4.3896368367462385E-2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218</v>
      </c>
      <c r="Z20" s="116">
        <v>266</v>
      </c>
      <c r="AB20" s="121">
        <f t="shared" si="2"/>
        <v>3.0093902025115964E-2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685</v>
      </c>
      <c r="Z21" s="116">
        <v>853</v>
      </c>
      <c r="AB21" s="121">
        <f t="shared" si="2"/>
        <v>9.6504129426405696E-2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550</v>
      </c>
      <c r="Z22" s="116">
        <v>556</v>
      </c>
      <c r="AB22" s="121">
        <f t="shared" si="2"/>
        <v>6.290304333069352E-2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249</v>
      </c>
      <c r="Z23" s="116">
        <v>291</v>
      </c>
      <c r="AB23" s="121">
        <f t="shared" si="2"/>
        <v>3.2922276275596789E-2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45</v>
      </c>
      <c r="Z24" s="116">
        <v>31</v>
      </c>
      <c r="AB24" s="121">
        <f t="shared" si="2"/>
        <v>3.5071840705962211E-3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149</v>
      </c>
      <c r="Z25" s="116">
        <v>174</v>
      </c>
      <c r="AB25" s="121">
        <f t="shared" si="2"/>
        <v>1.9685484783346533E-2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57</v>
      </c>
      <c r="Z26" s="116">
        <v>55</v>
      </c>
      <c r="AB26" s="121">
        <f t="shared" si="2"/>
        <v>6.2224233510578117E-3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158</v>
      </c>
      <c r="Z27" s="116">
        <v>155</v>
      </c>
      <c r="AB27" s="121">
        <f t="shared" si="2"/>
        <v>1.7535920352981106E-2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1224</v>
      </c>
      <c r="Z28" s="116">
        <v>1359</v>
      </c>
      <c r="AB28" s="121">
        <f t="shared" si="2"/>
        <v>0.15375042425613758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293</v>
      </c>
      <c r="Z29" s="116">
        <v>247</v>
      </c>
      <c r="AB29" s="121">
        <f t="shared" si="2"/>
        <v>2.7944337594750537E-2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583</v>
      </c>
      <c r="Z30" s="116">
        <v>606</v>
      </c>
      <c r="AB30" s="121">
        <f t="shared" si="2"/>
        <v>6.855979183165517E-2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618</v>
      </c>
      <c r="Z31" s="116">
        <v>719</v>
      </c>
      <c r="AB31" s="121">
        <f t="shared" si="2"/>
        <v>8.1344043443828493E-2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48</v>
      </c>
      <c r="Z32" s="116">
        <v>42</v>
      </c>
      <c r="AB32" s="121">
        <f t="shared" si="2"/>
        <v>4.7516687408077837E-3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169</v>
      </c>
      <c r="Z33" s="116">
        <v>212</v>
      </c>
      <c r="AB33" s="121">
        <f t="shared" si="2"/>
        <v>2.3984613644077384E-2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7875</v>
      </c>
      <c r="Z34" s="124">
        <v>8839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5074</v>
      </c>
      <c r="AB37" s="136">
        <f>Z37/Z40*100</f>
        <v>81.970920840064622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1116</v>
      </c>
      <c r="AB38" s="136">
        <f>Z38/Z40*100</f>
        <v>18.029079159935378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6190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11</v>
      </c>
      <c r="W44" s="116">
        <v>5</v>
      </c>
      <c r="X44" s="116">
        <v>11</v>
      </c>
      <c r="Y44" s="116">
        <v>7</v>
      </c>
      <c r="Z44" s="116">
        <v>25</v>
      </c>
    </row>
    <row r="45" spans="19:32" x14ac:dyDescent="0.25">
      <c r="S45" s="119" t="s">
        <v>38</v>
      </c>
      <c r="T45" s="119"/>
      <c r="U45" s="116"/>
      <c r="V45" s="116">
        <v>84</v>
      </c>
      <c r="W45" s="116">
        <v>100</v>
      </c>
      <c r="X45" s="116">
        <v>130</v>
      </c>
      <c r="Y45" s="116">
        <v>102</v>
      </c>
      <c r="Z45" s="116">
        <v>129</v>
      </c>
    </row>
    <row r="46" spans="19:32" x14ac:dyDescent="0.25">
      <c r="S46" s="119" t="s">
        <v>39</v>
      </c>
      <c r="T46" s="119"/>
      <c r="U46" s="116"/>
      <c r="V46" s="116">
        <v>205</v>
      </c>
      <c r="W46" s="116">
        <v>202</v>
      </c>
      <c r="X46" s="116">
        <v>294</v>
      </c>
      <c r="Y46" s="116">
        <v>233</v>
      </c>
      <c r="Z46" s="116">
        <v>231</v>
      </c>
    </row>
    <row r="47" spans="19:32" x14ac:dyDescent="0.25">
      <c r="S47" s="119" t="s">
        <v>40</v>
      </c>
      <c r="T47" s="119"/>
      <c r="U47" s="116"/>
      <c r="V47" s="116">
        <v>416</v>
      </c>
      <c r="W47" s="116">
        <v>467</v>
      </c>
      <c r="X47" s="116">
        <v>594</v>
      </c>
      <c r="Y47" s="116">
        <v>484</v>
      </c>
      <c r="Z47" s="116">
        <v>529</v>
      </c>
    </row>
    <row r="48" spans="19:32" x14ac:dyDescent="0.25">
      <c r="S48" s="119" t="s">
        <v>41</v>
      </c>
      <c r="T48" s="119"/>
      <c r="U48" s="116"/>
      <c r="V48" s="116">
        <v>628</v>
      </c>
      <c r="W48" s="116">
        <v>682</v>
      </c>
      <c r="X48" s="116">
        <v>880</v>
      </c>
      <c r="Y48" s="116">
        <v>758</v>
      </c>
      <c r="Z48" s="116">
        <v>813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400</v>
      </c>
      <c r="W49" s="116">
        <v>456</v>
      </c>
      <c r="X49" s="116">
        <v>578</v>
      </c>
      <c r="Y49" s="116">
        <v>486</v>
      </c>
      <c r="Z49" s="116">
        <v>587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Renmark Paringa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283</v>
      </c>
      <c r="W50" s="116">
        <v>290</v>
      </c>
      <c r="X50" s="116">
        <v>415</v>
      </c>
      <c r="Y50" s="116">
        <v>361</v>
      </c>
      <c r="Z50" s="116">
        <v>497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292</v>
      </c>
      <c r="W51" s="116">
        <v>283</v>
      </c>
      <c r="X51" s="116">
        <v>390</v>
      </c>
      <c r="Y51" s="116">
        <v>276</v>
      </c>
      <c r="Z51" s="116">
        <v>362</v>
      </c>
    </row>
    <row r="52" spans="1:26" ht="15" customHeight="1" x14ac:dyDescent="0.25">
      <c r="S52" s="119" t="s">
        <v>45</v>
      </c>
      <c r="T52" s="119"/>
      <c r="U52" s="116"/>
      <c r="V52" s="116">
        <v>324</v>
      </c>
      <c r="W52" s="116">
        <v>359</v>
      </c>
      <c r="X52" s="116">
        <v>431</v>
      </c>
      <c r="Y52" s="116">
        <v>386</v>
      </c>
      <c r="Z52" s="116">
        <v>402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256</v>
      </c>
      <c r="W53" s="116">
        <v>290</v>
      </c>
      <c r="X53" s="116">
        <v>399</v>
      </c>
      <c r="Y53" s="116">
        <v>339</v>
      </c>
      <c r="Z53" s="116">
        <v>400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289</v>
      </c>
      <c r="W54" s="116">
        <v>316</v>
      </c>
      <c r="X54" s="116">
        <v>384</v>
      </c>
      <c r="Y54" s="116">
        <v>326</v>
      </c>
      <c r="Z54" s="116">
        <v>343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200</v>
      </c>
      <c r="W55" s="116">
        <v>231</v>
      </c>
      <c r="X55" s="116">
        <v>355</v>
      </c>
      <c r="Y55" s="116">
        <v>290</v>
      </c>
      <c r="Z55" s="116">
        <v>349</v>
      </c>
    </row>
    <row r="56" spans="1:26" ht="15" customHeight="1" x14ac:dyDescent="0.25">
      <c r="S56" s="119" t="s">
        <v>49</v>
      </c>
      <c r="T56" s="119"/>
      <c r="U56" s="116"/>
      <c r="V56" s="116">
        <v>104</v>
      </c>
      <c r="W56" s="116">
        <v>122</v>
      </c>
      <c r="X56" s="116">
        <v>170</v>
      </c>
      <c r="Y56" s="116">
        <v>160</v>
      </c>
      <c r="Z56" s="116">
        <v>182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35</v>
      </c>
      <c r="W57" s="116">
        <v>44</v>
      </c>
      <c r="X57" s="116">
        <v>78</v>
      </c>
      <c r="Y57" s="116">
        <v>60</v>
      </c>
      <c r="Z57" s="116">
        <v>79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20</v>
      </c>
      <c r="W58" s="116">
        <v>25</v>
      </c>
      <c r="X58" s="116">
        <v>28</v>
      </c>
      <c r="Y58" s="116">
        <v>14</v>
      </c>
      <c r="Z58" s="116">
        <v>28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16</v>
      </c>
      <c r="W59" s="116">
        <v>15</v>
      </c>
      <c r="X59" s="116">
        <v>17</v>
      </c>
      <c r="Y59" s="116">
        <v>22</v>
      </c>
      <c r="Z59" s="116">
        <v>17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8</v>
      </c>
      <c r="Y60" s="116">
        <v>9</v>
      </c>
      <c r="Z60" s="116">
        <v>10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3556</v>
      </c>
      <c r="W61" s="116">
        <v>3891</v>
      </c>
      <c r="X61" s="116">
        <v>5170</v>
      </c>
      <c r="Y61" s="116">
        <v>4320</v>
      </c>
      <c r="Z61" s="116">
        <v>4978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0</v>
      </c>
      <c r="X63" s="116">
        <v>14</v>
      </c>
      <c r="Y63" s="116">
        <v>11</v>
      </c>
      <c r="Z63" s="116">
        <v>20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78</v>
      </c>
      <c r="W64" s="116">
        <v>83</v>
      </c>
      <c r="X64" s="116">
        <v>128</v>
      </c>
      <c r="Y64" s="116">
        <v>105</v>
      </c>
      <c r="Z64" s="116">
        <v>156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Renmark Paringa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220</v>
      </c>
      <c r="W65" s="116">
        <v>197</v>
      </c>
      <c r="X65" s="116">
        <v>230</v>
      </c>
      <c r="Y65" s="116">
        <v>247</v>
      </c>
      <c r="Z65" s="116">
        <v>247</v>
      </c>
    </row>
    <row r="66" spans="1:26" x14ac:dyDescent="0.25">
      <c r="S66" s="119" t="s">
        <v>40</v>
      </c>
      <c r="T66" s="119"/>
      <c r="U66" s="116"/>
      <c r="V66" s="116">
        <v>332</v>
      </c>
      <c r="W66" s="116">
        <v>373</v>
      </c>
      <c r="X66" s="116">
        <v>337</v>
      </c>
      <c r="Y66" s="116">
        <v>375</v>
      </c>
      <c r="Z66" s="116">
        <v>407</v>
      </c>
    </row>
    <row r="67" spans="1:26" x14ac:dyDescent="0.25">
      <c r="S67" s="119" t="s">
        <v>41</v>
      </c>
      <c r="T67" s="119"/>
      <c r="U67" s="116"/>
      <c r="V67" s="116">
        <v>524</v>
      </c>
      <c r="W67" s="116">
        <v>554</v>
      </c>
      <c r="X67" s="116">
        <v>531</v>
      </c>
      <c r="Y67" s="116">
        <v>535</v>
      </c>
      <c r="Z67" s="116">
        <v>529</v>
      </c>
    </row>
    <row r="68" spans="1:26" x14ac:dyDescent="0.25">
      <c r="S68" s="119" t="s">
        <v>42</v>
      </c>
      <c r="T68" s="119"/>
      <c r="U68" s="116"/>
      <c r="V68" s="116">
        <v>344</v>
      </c>
      <c r="W68" s="116">
        <v>360</v>
      </c>
      <c r="X68" s="116">
        <v>357</v>
      </c>
      <c r="Y68" s="116">
        <v>371</v>
      </c>
      <c r="Z68" s="116">
        <v>349</v>
      </c>
    </row>
    <row r="69" spans="1:26" x14ac:dyDescent="0.25">
      <c r="S69" s="119" t="s">
        <v>43</v>
      </c>
      <c r="T69" s="119"/>
      <c r="U69" s="116"/>
      <c r="V69" s="116">
        <v>220</v>
      </c>
      <c r="W69" s="116">
        <v>245</v>
      </c>
      <c r="X69" s="116">
        <v>315</v>
      </c>
      <c r="Y69" s="116">
        <v>286</v>
      </c>
      <c r="Z69" s="116">
        <v>278</v>
      </c>
    </row>
    <row r="70" spans="1:26" x14ac:dyDescent="0.25">
      <c r="S70" s="119" t="s">
        <v>44</v>
      </c>
      <c r="T70" s="119"/>
      <c r="U70" s="116"/>
      <c r="V70" s="116">
        <v>246</v>
      </c>
      <c r="W70" s="116">
        <v>266</v>
      </c>
      <c r="X70" s="116">
        <v>287</v>
      </c>
      <c r="Y70" s="116">
        <v>281</v>
      </c>
      <c r="Z70" s="116">
        <v>321</v>
      </c>
    </row>
    <row r="71" spans="1:26" x14ac:dyDescent="0.25">
      <c r="S71" s="119" t="s">
        <v>45</v>
      </c>
      <c r="T71" s="119"/>
      <c r="U71" s="116"/>
      <c r="V71" s="116">
        <v>271</v>
      </c>
      <c r="W71" s="116">
        <v>274</v>
      </c>
      <c r="X71" s="116">
        <v>361</v>
      </c>
      <c r="Y71" s="116">
        <v>318</v>
      </c>
      <c r="Z71" s="116">
        <v>377</v>
      </c>
    </row>
    <row r="72" spans="1:26" x14ac:dyDescent="0.25">
      <c r="S72" s="119" t="s">
        <v>46</v>
      </c>
      <c r="T72" s="119"/>
      <c r="U72" s="116"/>
      <c r="V72" s="116">
        <v>208</v>
      </c>
      <c r="W72" s="116">
        <v>244</v>
      </c>
      <c r="X72" s="116">
        <v>311</v>
      </c>
      <c r="Y72" s="116">
        <v>301</v>
      </c>
      <c r="Z72" s="116">
        <v>332</v>
      </c>
    </row>
    <row r="73" spans="1:26" x14ac:dyDescent="0.25">
      <c r="S73" s="119" t="s">
        <v>47</v>
      </c>
      <c r="T73" s="119"/>
      <c r="U73" s="116"/>
      <c r="V73" s="116">
        <v>250</v>
      </c>
      <c r="W73" s="116">
        <v>276</v>
      </c>
      <c r="X73" s="116">
        <v>375</v>
      </c>
      <c r="Y73" s="116">
        <v>322</v>
      </c>
      <c r="Z73" s="116">
        <v>360</v>
      </c>
    </row>
    <row r="74" spans="1:26" x14ac:dyDescent="0.25">
      <c r="S74" s="119" t="s">
        <v>48</v>
      </c>
      <c r="T74" s="119"/>
      <c r="U74" s="116"/>
      <c r="V74" s="116">
        <v>165</v>
      </c>
      <c r="W74" s="116">
        <v>200</v>
      </c>
      <c r="X74" s="116">
        <v>263</v>
      </c>
      <c r="Y74" s="116">
        <v>230</v>
      </c>
      <c r="Z74" s="116">
        <v>276</v>
      </c>
    </row>
    <row r="75" spans="1:26" x14ac:dyDescent="0.25">
      <c r="S75" s="119" t="s">
        <v>49</v>
      </c>
      <c r="T75" s="119"/>
      <c r="U75" s="116"/>
      <c r="V75" s="116">
        <v>72</v>
      </c>
      <c r="W75" s="116">
        <v>69</v>
      </c>
      <c r="X75" s="116">
        <v>98</v>
      </c>
      <c r="Y75" s="116">
        <v>86</v>
      </c>
      <c r="Z75" s="116">
        <v>118</v>
      </c>
    </row>
    <row r="76" spans="1:26" x14ac:dyDescent="0.25">
      <c r="S76" s="119" t="s">
        <v>50</v>
      </c>
      <c r="T76" s="119"/>
      <c r="U76" s="116"/>
      <c r="V76" s="116">
        <v>22</v>
      </c>
      <c r="W76" s="116">
        <v>38</v>
      </c>
      <c r="X76" s="116">
        <v>45</v>
      </c>
      <c r="Y76" s="116">
        <v>33</v>
      </c>
      <c r="Z76" s="116">
        <v>42</v>
      </c>
    </row>
    <row r="77" spans="1:26" x14ac:dyDescent="0.25">
      <c r="S77" s="119" t="s">
        <v>51</v>
      </c>
      <c r="T77" s="119"/>
      <c r="U77" s="116"/>
      <c r="V77" s="116">
        <v>18</v>
      </c>
      <c r="W77" s="116">
        <v>14</v>
      </c>
      <c r="X77" s="116">
        <v>20</v>
      </c>
      <c r="Y77" s="116">
        <v>26</v>
      </c>
      <c r="Z77" s="116">
        <v>26</v>
      </c>
    </row>
    <row r="78" spans="1:26" x14ac:dyDescent="0.25">
      <c r="S78" s="119" t="s">
        <v>52</v>
      </c>
      <c r="T78" s="119"/>
      <c r="U78" s="116"/>
      <c r="V78" s="116">
        <v>4</v>
      </c>
      <c r="W78" s="116">
        <v>11</v>
      </c>
      <c r="X78" s="116">
        <v>17</v>
      </c>
      <c r="Y78" s="116">
        <v>10</v>
      </c>
      <c r="Z78" s="116">
        <v>14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4</v>
      </c>
      <c r="Z79" s="116">
        <v>9</v>
      </c>
    </row>
    <row r="80" spans="1:26" x14ac:dyDescent="0.25">
      <c r="S80" s="122" t="s">
        <v>54</v>
      </c>
      <c r="T80" s="122"/>
      <c r="U80" s="116"/>
      <c r="V80" s="116">
        <v>2979</v>
      </c>
      <c r="W80" s="116">
        <v>3212</v>
      </c>
      <c r="X80" s="116">
        <v>3685</v>
      </c>
      <c r="Y80" s="116">
        <v>3553</v>
      </c>
      <c r="Z80" s="116">
        <v>3863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Renmark Paringa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178</v>
      </c>
      <c r="W83" s="116">
        <v>220</v>
      </c>
      <c r="X83" s="116">
        <v>279</v>
      </c>
      <c r="Y83" s="116">
        <v>267</v>
      </c>
      <c r="Z83" s="116">
        <v>294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125</v>
      </c>
      <c r="W84" s="116">
        <v>138</v>
      </c>
      <c r="X84" s="116">
        <v>169</v>
      </c>
      <c r="Y84" s="116">
        <v>144</v>
      </c>
      <c r="Z84" s="116">
        <v>154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286</v>
      </c>
      <c r="W85" s="116">
        <v>306</v>
      </c>
      <c r="X85" s="116">
        <v>388</v>
      </c>
      <c r="Y85" s="116">
        <v>380</v>
      </c>
      <c r="Z85" s="116">
        <v>425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8,843</v>
      </c>
      <c r="D86" s="98">
        <f t="shared" ref="D86:D91" si="4">AD4</f>
        <v>0.12349129716681495</v>
      </c>
      <c r="E86" s="99">
        <f t="shared" ref="E86:E91" si="5">AD4</f>
        <v>0.12349129716681495</v>
      </c>
      <c r="F86" s="98">
        <f t="shared" ref="F86:F91" si="6">AF4</f>
        <v>0.35296817625458998</v>
      </c>
      <c r="G86" s="99">
        <f t="shared" ref="G86:G91" si="7">AF4</f>
        <v>0.35296817625458998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86</v>
      </c>
      <c r="W86" s="116">
        <v>90</v>
      </c>
      <c r="X86" s="116">
        <v>108</v>
      </c>
      <c r="Y86" s="116">
        <v>93</v>
      </c>
      <c r="Z86" s="116">
        <v>95</v>
      </c>
    </row>
    <row r="87" spans="1:30" ht="15" customHeight="1" x14ac:dyDescent="0.25">
      <c r="A87" s="100" t="s">
        <v>4</v>
      </c>
      <c r="B87" s="51"/>
      <c r="C87" s="101" t="str">
        <f t="shared" si="3"/>
        <v>4,980</v>
      </c>
      <c r="D87" s="98">
        <f t="shared" si="4"/>
        <v>0.15197779319916727</v>
      </c>
      <c r="E87" s="99">
        <f t="shared" si="5"/>
        <v>0.15197779319916727</v>
      </c>
      <c r="F87" s="98">
        <f t="shared" si="6"/>
        <v>0.40005622715771727</v>
      </c>
      <c r="G87" s="99">
        <f t="shared" si="7"/>
        <v>0.40005622715771727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64</v>
      </c>
      <c r="W87" s="116">
        <v>61</v>
      </c>
      <c r="X87" s="116">
        <v>78</v>
      </c>
      <c r="Y87" s="116">
        <v>64</v>
      </c>
      <c r="Z87" s="116">
        <v>72</v>
      </c>
    </row>
    <row r="88" spans="1:30" ht="15" customHeight="1" x14ac:dyDescent="0.25">
      <c r="A88" s="100" t="s">
        <v>5</v>
      </c>
      <c r="B88" s="51"/>
      <c r="C88" s="101" t="str">
        <f t="shared" si="3"/>
        <v>3,864</v>
      </c>
      <c r="D88" s="98">
        <f t="shared" si="4"/>
        <v>8.783783783783794E-2</v>
      </c>
      <c r="E88" s="99">
        <f t="shared" si="5"/>
        <v>8.783783783783794E-2</v>
      </c>
      <c r="F88" s="98">
        <f t="shared" si="6"/>
        <v>0.29577464788732399</v>
      </c>
      <c r="G88" s="99">
        <f t="shared" si="7"/>
        <v>0.29577464788732399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96</v>
      </c>
      <c r="W88" s="116">
        <v>102</v>
      </c>
      <c r="X88" s="116">
        <v>119</v>
      </c>
      <c r="Y88" s="116">
        <v>112</v>
      </c>
      <c r="Z88" s="116">
        <v>109</v>
      </c>
    </row>
    <row r="89" spans="1:30" ht="15" customHeight="1" x14ac:dyDescent="0.25">
      <c r="A89" s="51" t="s">
        <v>6</v>
      </c>
      <c r="B89" s="51"/>
      <c r="C89" s="101" t="str">
        <f t="shared" si="3"/>
        <v>6,192</v>
      </c>
      <c r="D89" s="98">
        <f t="shared" si="4"/>
        <v>0.17183951551854659</v>
      </c>
      <c r="E89" s="99">
        <f t="shared" si="5"/>
        <v>0.17183951551854659</v>
      </c>
      <c r="F89" s="98">
        <f t="shared" si="6"/>
        <v>0.45968882602545968</v>
      </c>
      <c r="G89" s="99">
        <f t="shared" si="7"/>
        <v>0.45968882602545968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242</v>
      </c>
      <c r="W89" s="116">
        <v>272</v>
      </c>
      <c r="X89" s="116">
        <v>334</v>
      </c>
      <c r="Y89" s="116">
        <v>310</v>
      </c>
      <c r="Z89" s="116">
        <v>349</v>
      </c>
    </row>
    <row r="90" spans="1:30" ht="15" customHeight="1" x14ac:dyDescent="0.25">
      <c r="A90" s="51" t="s">
        <v>100</v>
      </c>
      <c r="B90" s="51"/>
      <c r="C90" s="101" t="str">
        <f t="shared" si="3"/>
        <v>$34,629</v>
      </c>
      <c r="D90" s="98">
        <f t="shared" si="4"/>
        <v>0.10447451773742045</v>
      </c>
      <c r="E90" s="99">
        <f t="shared" si="5"/>
        <v>0.10447451773742045</v>
      </c>
      <c r="F90" s="98">
        <f t="shared" si="6"/>
        <v>9.7580023530366322E-2</v>
      </c>
      <c r="G90" s="99">
        <f t="shared" si="7"/>
        <v>9.7580023530366322E-2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604</v>
      </c>
      <c r="W90" s="116">
        <v>599</v>
      </c>
      <c r="X90" s="116">
        <v>696</v>
      </c>
      <c r="Y90" s="116">
        <v>664</v>
      </c>
      <c r="Z90" s="116">
        <v>740</v>
      </c>
    </row>
    <row r="91" spans="1:30" ht="15" customHeight="1" x14ac:dyDescent="0.25">
      <c r="A91" s="51" t="s">
        <v>7</v>
      </c>
      <c r="B91" s="51"/>
      <c r="C91" s="101" t="str">
        <f t="shared" si="3"/>
        <v>$266.9 mil</v>
      </c>
      <c r="D91" s="98">
        <f t="shared" si="4"/>
        <v>0.17547544565527229</v>
      </c>
      <c r="E91" s="99">
        <f t="shared" si="5"/>
        <v>0.17547544565527229</v>
      </c>
      <c r="F91" s="98">
        <f t="shared" si="6"/>
        <v>0.61260380551033822</v>
      </c>
      <c r="G91" s="99">
        <f t="shared" si="7"/>
        <v>0.61260380551033822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2338</v>
      </c>
      <c r="W91" s="116">
        <v>2609</v>
      </c>
      <c r="X91" s="116">
        <v>3515</v>
      </c>
      <c r="Y91" s="116">
        <v>2909</v>
      </c>
      <c r="Z91" s="116">
        <v>3596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107</v>
      </c>
      <c r="W93" s="116">
        <v>128</v>
      </c>
      <c r="X93" s="116">
        <v>161</v>
      </c>
      <c r="Y93" s="116">
        <v>167</v>
      </c>
      <c r="Z93" s="116">
        <v>184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235</v>
      </c>
      <c r="W94" s="116">
        <v>269</v>
      </c>
      <c r="X94" s="116">
        <v>344</v>
      </c>
      <c r="Y94" s="116">
        <v>299</v>
      </c>
      <c r="Z94" s="116">
        <v>339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54</v>
      </c>
      <c r="W95" s="116">
        <v>42</v>
      </c>
      <c r="X95" s="116">
        <v>56</v>
      </c>
      <c r="Y95" s="116">
        <v>66</v>
      </c>
      <c r="Z95" s="116">
        <v>84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268</v>
      </c>
      <c r="W96" s="116">
        <v>305</v>
      </c>
      <c r="X96" s="116">
        <v>369</v>
      </c>
      <c r="Y96" s="116">
        <v>354</v>
      </c>
      <c r="Z96" s="116">
        <v>401</v>
      </c>
    </row>
    <row r="97" spans="1:32" ht="15" customHeight="1" x14ac:dyDescent="0.25">
      <c r="S97" s="119" t="s">
        <v>191</v>
      </c>
      <c r="T97" s="119"/>
      <c r="U97" s="116"/>
      <c r="V97" s="116">
        <v>242</v>
      </c>
      <c r="W97" s="116">
        <v>271</v>
      </c>
      <c r="X97" s="116">
        <v>330</v>
      </c>
      <c r="Y97" s="116">
        <v>311</v>
      </c>
      <c r="Z97" s="116">
        <v>346</v>
      </c>
    </row>
    <row r="98" spans="1:32" ht="15" customHeight="1" x14ac:dyDescent="0.25">
      <c r="S98" s="119" t="s">
        <v>192</v>
      </c>
      <c r="T98" s="119"/>
      <c r="U98" s="116"/>
      <c r="V98" s="116">
        <v>183</v>
      </c>
      <c r="W98" s="116">
        <v>190</v>
      </c>
      <c r="X98" s="116">
        <v>242</v>
      </c>
      <c r="Y98" s="116">
        <v>253</v>
      </c>
      <c r="Z98" s="116">
        <v>255</v>
      </c>
    </row>
    <row r="99" spans="1:32" ht="15" customHeight="1" x14ac:dyDescent="0.25">
      <c r="S99" s="119" t="s">
        <v>193</v>
      </c>
      <c r="T99" s="119"/>
      <c r="U99" s="116"/>
      <c r="V99" s="116">
        <v>4</v>
      </c>
      <c r="W99" s="116">
        <v>8</v>
      </c>
      <c r="X99" s="116">
        <v>11</v>
      </c>
      <c r="Y99" s="116">
        <v>20</v>
      </c>
      <c r="Z99" s="116">
        <v>24</v>
      </c>
    </row>
    <row r="100" spans="1:32" ht="15" customHeight="1" x14ac:dyDescent="0.25">
      <c r="S100" s="119" t="s">
        <v>59</v>
      </c>
      <c r="T100" s="119"/>
      <c r="U100" s="116"/>
      <c r="V100" s="116">
        <v>405</v>
      </c>
      <c r="W100" s="116">
        <v>406</v>
      </c>
      <c r="X100" s="116">
        <v>415</v>
      </c>
      <c r="Y100" s="116">
        <v>408</v>
      </c>
      <c r="Z100" s="116">
        <v>443</v>
      </c>
    </row>
    <row r="101" spans="1:32" x14ac:dyDescent="0.25">
      <c r="A101" s="20"/>
      <c r="S101" s="122" t="s">
        <v>54</v>
      </c>
      <c r="T101" s="122"/>
      <c r="U101" s="116"/>
      <c r="V101" s="116">
        <v>1907</v>
      </c>
      <c r="W101" s="116">
        <v>2106</v>
      </c>
      <c r="X101" s="116">
        <v>2556</v>
      </c>
      <c r="Y101" s="116">
        <v>2370</v>
      </c>
      <c r="Z101" s="116">
        <v>2597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4963</v>
      </c>
      <c r="W104" s="116">
        <v>5489</v>
      </c>
      <c r="X104" s="116">
        <v>6752</v>
      </c>
      <c r="Y104" s="116">
        <v>6085</v>
      </c>
      <c r="Z104" s="116">
        <v>6949</v>
      </c>
      <c r="AB104" s="113" t="str">
        <f>TEXT(Z104,"###,###")</f>
        <v>6,949</v>
      </c>
      <c r="AD104" s="134">
        <f>Z104/($Z$4)*100</f>
        <v>78.581929209544271</v>
      </c>
      <c r="AF104" s="113"/>
    </row>
    <row r="105" spans="1:32" x14ac:dyDescent="0.25">
      <c r="S105" s="119" t="s">
        <v>18</v>
      </c>
      <c r="T105" s="119"/>
      <c r="U105" s="116"/>
      <c r="V105" s="116">
        <v>775</v>
      </c>
      <c r="W105" s="116">
        <v>844</v>
      </c>
      <c r="X105" s="116">
        <v>1020</v>
      </c>
      <c r="Y105" s="116">
        <v>976</v>
      </c>
      <c r="Z105" s="116">
        <v>1013</v>
      </c>
      <c r="AB105" s="113" t="str">
        <f>TEXT(Z105,"###,###")</f>
        <v>1,013</v>
      </c>
      <c r="AD105" s="134">
        <f>Z105/($Z$4)*100</f>
        <v>11.45538844283614</v>
      </c>
      <c r="AF105" s="113"/>
    </row>
    <row r="106" spans="1:32" x14ac:dyDescent="0.25">
      <c r="S106" s="122" t="s">
        <v>54</v>
      </c>
      <c r="T106" s="122"/>
      <c r="U106" s="124"/>
      <c r="V106" s="124">
        <v>5738</v>
      </c>
      <c r="W106" s="124">
        <v>6333</v>
      </c>
      <c r="X106" s="124">
        <v>7772</v>
      </c>
      <c r="Y106" s="124">
        <v>7061</v>
      </c>
      <c r="Z106" s="124">
        <v>7962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855</v>
      </c>
      <c r="W108" s="116">
        <v>893</v>
      </c>
      <c r="X108" s="116">
        <v>1264</v>
      </c>
      <c r="Y108" s="116">
        <v>1109</v>
      </c>
      <c r="Z108" s="116">
        <v>1218</v>
      </c>
      <c r="AB108" s="113" t="str">
        <f>TEXT(Z108,"###,###")</f>
        <v>1,218</v>
      </c>
      <c r="AD108" s="134">
        <f>Z108/($Z$4)*100</f>
        <v>13.773606242225489</v>
      </c>
      <c r="AF108" s="113"/>
    </row>
    <row r="109" spans="1:32" x14ac:dyDescent="0.25">
      <c r="S109" s="119" t="s">
        <v>21</v>
      </c>
      <c r="T109" s="119"/>
      <c r="U109" s="116"/>
      <c r="V109" s="116">
        <v>1066</v>
      </c>
      <c r="W109" s="116">
        <v>1323</v>
      </c>
      <c r="X109" s="116">
        <v>1388</v>
      </c>
      <c r="Y109" s="116">
        <v>1243</v>
      </c>
      <c r="Z109" s="116">
        <v>1374</v>
      </c>
      <c r="AB109" s="113" t="str">
        <f>TEXT(Z109,"###,###")</f>
        <v>1,374</v>
      </c>
      <c r="AD109" s="134">
        <f>Z109/($Z$4)*100</f>
        <v>15.537713445663236</v>
      </c>
      <c r="AF109" s="113"/>
    </row>
    <row r="110" spans="1:32" x14ac:dyDescent="0.25">
      <c r="S110" s="119" t="s">
        <v>22</v>
      </c>
      <c r="T110" s="119"/>
      <c r="U110" s="116"/>
      <c r="V110" s="116">
        <v>1916</v>
      </c>
      <c r="W110" s="116">
        <v>2122</v>
      </c>
      <c r="X110" s="116">
        <v>2296</v>
      </c>
      <c r="Y110" s="116">
        <v>2155</v>
      </c>
      <c r="Z110" s="116">
        <v>2282</v>
      </c>
      <c r="AB110" s="113" t="str">
        <f>TEXT(Z110,"###,###")</f>
        <v>2,282</v>
      </c>
      <c r="AD110" s="134">
        <f>Z110/($Z$4)*100</f>
        <v>25.805722040031664</v>
      </c>
      <c r="AF110" s="113"/>
    </row>
    <row r="111" spans="1:32" x14ac:dyDescent="0.25">
      <c r="S111" s="119" t="s">
        <v>23</v>
      </c>
      <c r="T111" s="119"/>
      <c r="U111" s="116"/>
      <c r="V111" s="116">
        <v>1901</v>
      </c>
      <c r="W111" s="116">
        <v>1995</v>
      </c>
      <c r="X111" s="116">
        <v>2822</v>
      </c>
      <c r="Y111" s="116">
        <v>2564</v>
      </c>
      <c r="Z111" s="116">
        <v>3067</v>
      </c>
      <c r="AB111" s="113" t="str">
        <f>TEXT(Z111,"###,###")</f>
        <v>3,067</v>
      </c>
      <c r="AD111" s="134">
        <f>Z111/($Z$4)*100</f>
        <v>34.68279995476648</v>
      </c>
      <c r="AF111" s="113"/>
    </row>
    <row r="112" spans="1:32" x14ac:dyDescent="0.25">
      <c r="S112" s="122" t="s">
        <v>54</v>
      </c>
      <c r="T112" s="122"/>
      <c r="U112" s="116"/>
      <c r="V112" s="116">
        <v>6540</v>
      </c>
      <c r="W112" s="116">
        <v>7103</v>
      </c>
      <c r="X112" s="116">
        <v>8860</v>
      </c>
      <c r="Y112" s="116">
        <v>7876</v>
      </c>
      <c r="Z112" s="116">
        <v>8840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41.8</v>
      </c>
      <c r="W118" s="135">
        <v>39.85</v>
      </c>
      <c r="X118" s="135">
        <v>40.29</v>
      </c>
      <c r="Y118" s="135">
        <v>40.229999999999997</v>
      </c>
      <c r="Z118" s="135">
        <v>40.49</v>
      </c>
      <c r="AB118" s="113" t="str">
        <f>TEXT(Z118,"##.0")</f>
        <v>40.5</v>
      </c>
    </row>
    <row r="120" spans="19:32" x14ac:dyDescent="0.25">
      <c r="S120" s="105" t="s">
        <v>102</v>
      </c>
      <c r="T120" s="116"/>
      <c r="U120" s="116"/>
      <c r="V120" s="116">
        <v>3435</v>
      </c>
      <c r="W120" s="116">
        <v>3843</v>
      </c>
      <c r="X120" s="116">
        <v>4965</v>
      </c>
      <c r="Y120" s="116">
        <v>4366</v>
      </c>
      <c r="Z120" s="116">
        <v>5106</v>
      </c>
      <c r="AB120" s="113" t="str">
        <f>TEXT(Z120,"###,###")</f>
        <v>5,106</v>
      </c>
    </row>
    <row r="121" spans="19:32" x14ac:dyDescent="0.25">
      <c r="S121" s="105" t="s">
        <v>103</v>
      </c>
      <c r="T121" s="116"/>
      <c r="U121" s="116"/>
      <c r="V121" s="116">
        <v>416</v>
      </c>
      <c r="W121" s="116">
        <v>471</v>
      </c>
      <c r="X121" s="116">
        <v>606</v>
      </c>
      <c r="Y121" s="116">
        <v>486</v>
      </c>
      <c r="Z121" s="116">
        <v>554</v>
      </c>
      <c r="AB121" s="113" t="str">
        <f>TEXT(Z121,"###,###")</f>
        <v>554</v>
      </c>
    </row>
    <row r="122" spans="19:32" x14ac:dyDescent="0.25">
      <c r="S122" s="105" t="s">
        <v>104</v>
      </c>
      <c r="T122" s="116"/>
      <c r="U122" s="116"/>
      <c r="V122" s="116">
        <v>393</v>
      </c>
      <c r="W122" s="116">
        <v>401</v>
      </c>
      <c r="X122" s="116">
        <v>501</v>
      </c>
      <c r="Y122" s="116">
        <v>432</v>
      </c>
      <c r="Z122" s="116">
        <v>531</v>
      </c>
      <c r="AB122" s="113" t="str">
        <f>TEXT(Z122,"###,###")</f>
        <v>531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3828</v>
      </c>
      <c r="W124" s="116">
        <v>4244</v>
      </c>
      <c r="X124" s="116">
        <v>5466</v>
      </c>
      <c r="Y124" s="116">
        <v>4798</v>
      </c>
      <c r="Z124" s="116">
        <v>5637</v>
      </c>
      <c r="AB124" s="113" t="str">
        <f>TEXT(Z124,"###,###")</f>
        <v>5,637</v>
      </c>
      <c r="AD124" s="131">
        <f>Z124/$Z$7*100</f>
        <v>91.036821705426348</v>
      </c>
    </row>
    <row r="125" spans="19:32" x14ac:dyDescent="0.25">
      <c r="S125" s="105" t="s">
        <v>106</v>
      </c>
      <c r="T125" s="116"/>
      <c r="U125" s="116"/>
      <c r="V125" s="116">
        <v>809</v>
      </c>
      <c r="W125" s="116">
        <v>872</v>
      </c>
      <c r="X125" s="116">
        <v>1107</v>
      </c>
      <c r="Y125" s="116">
        <v>918</v>
      </c>
      <c r="Z125" s="116">
        <v>1085</v>
      </c>
      <c r="AB125" s="113" t="str">
        <f>TEXT(Z125,"###,###")</f>
        <v>1,085</v>
      </c>
      <c r="AD125" s="131">
        <f>Z125/$Z$7*100</f>
        <v>17.522609819121445</v>
      </c>
    </row>
    <row r="127" spans="19:32" x14ac:dyDescent="0.25">
      <c r="S127" s="105" t="s">
        <v>107</v>
      </c>
      <c r="T127" s="116"/>
      <c r="U127" s="116"/>
      <c r="V127" s="116">
        <v>2332</v>
      </c>
      <c r="W127" s="116">
        <v>2609</v>
      </c>
      <c r="X127" s="116">
        <v>3512</v>
      </c>
      <c r="Y127" s="116">
        <v>2907</v>
      </c>
      <c r="Z127" s="116">
        <v>3592</v>
      </c>
      <c r="AB127" s="113" t="str">
        <f>TEXT(Z127,"###,###")</f>
        <v>3,592</v>
      </c>
      <c r="AD127" s="131">
        <f>Z127/$Z$7*100</f>
        <v>58.010335917312659</v>
      </c>
    </row>
    <row r="128" spans="19:32" x14ac:dyDescent="0.25">
      <c r="S128" s="105" t="s">
        <v>108</v>
      </c>
      <c r="T128" s="116"/>
      <c r="U128" s="116"/>
      <c r="V128" s="116">
        <v>1905</v>
      </c>
      <c r="W128" s="116">
        <v>2106</v>
      </c>
      <c r="X128" s="116">
        <v>2554</v>
      </c>
      <c r="Y128" s="116">
        <v>2372</v>
      </c>
      <c r="Z128" s="116">
        <v>2598</v>
      </c>
      <c r="AB128" s="113" t="str">
        <f>TEXT(Z128,"###,###")</f>
        <v>2,598</v>
      </c>
      <c r="AD128" s="131">
        <f>Z128/$Z$7*100</f>
        <v>41.957364341085274</v>
      </c>
    </row>
    <row r="130" spans="19:20" x14ac:dyDescent="0.25">
      <c r="S130" s="105" t="s">
        <v>267</v>
      </c>
      <c r="T130" s="131">
        <v>82.461240310077528</v>
      </c>
    </row>
    <row r="131" spans="19:20" x14ac:dyDescent="0.25">
      <c r="S131" s="105" t="s">
        <v>268</v>
      </c>
      <c r="T131" s="131">
        <v>8.9470284237726094</v>
      </c>
    </row>
    <row r="132" spans="19:20" x14ac:dyDescent="0.25">
      <c r="S132" s="105" t="s">
        <v>269</v>
      </c>
      <c r="T132" s="131">
        <v>8.5755813953488378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672C18-FFEB-45B9-8EB9-0DACB6BD7C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08EF0F-BEA7-4881-BA5F-68DB44C3FE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7C2B12-4AB1-4288-AAAA-652F763ED9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FAC3EFB-3F22-4CFF-8106-ACC636AB4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BDEFD-55AC-4F20-99B9-26872EE9315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165</v>
      </c>
      <c r="T1" s="103"/>
      <c r="U1" s="103"/>
      <c r="V1" s="103"/>
      <c r="W1" s="103"/>
      <c r="X1" s="103"/>
      <c r="Y1" s="104" t="s">
        <v>245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165</v>
      </c>
      <c r="Y3" s="109" t="s">
        <v>245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10.52 Robe,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1051</v>
      </c>
      <c r="W4" s="112">
        <v>1162</v>
      </c>
      <c r="X4" s="112">
        <v>1296</v>
      </c>
      <c r="Y4" s="112">
        <v>1276</v>
      </c>
      <c r="Z4" s="112">
        <v>1360</v>
      </c>
      <c r="AB4" s="113" t="str">
        <f>TEXT(Z4,"###,###")</f>
        <v>1,360</v>
      </c>
      <c r="AD4" s="114">
        <f>Z4/Y4-1</f>
        <v>6.5830721003134807E-2</v>
      </c>
      <c r="AF4" s="114">
        <f>Z4/V4-1</f>
        <v>0.29400570884871557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512</v>
      </c>
      <c r="W5" s="112">
        <v>571</v>
      </c>
      <c r="X5" s="112">
        <v>642</v>
      </c>
      <c r="Y5" s="112">
        <v>618</v>
      </c>
      <c r="Z5" s="112">
        <v>674</v>
      </c>
      <c r="AB5" s="113" t="str">
        <f>TEXT(Z5,"###,###")</f>
        <v>674</v>
      </c>
      <c r="AD5" s="114">
        <f t="shared" ref="AD5:AD9" si="0">Z5/Y5-1</f>
        <v>9.061488673139162E-2</v>
      </c>
      <c r="AF5" s="114">
        <f t="shared" ref="AF5:AF9" si="1">Z5/V5-1</f>
        <v>0.31640625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542</v>
      </c>
      <c r="W6" s="112">
        <v>591</v>
      </c>
      <c r="X6" s="112">
        <v>651</v>
      </c>
      <c r="Y6" s="112">
        <v>661</v>
      </c>
      <c r="Z6" s="112">
        <v>689</v>
      </c>
      <c r="AB6" s="113" t="str">
        <f>TEXT(Z6,"###,###")</f>
        <v>689</v>
      </c>
      <c r="AD6" s="114">
        <f t="shared" si="0"/>
        <v>4.2360060514372133E-2</v>
      </c>
      <c r="AF6" s="114">
        <f t="shared" si="1"/>
        <v>0.27121771217712176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708</v>
      </c>
      <c r="W7" s="112">
        <v>776</v>
      </c>
      <c r="X7" s="112">
        <v>872</v>
      </c>
      <c r="Y7" s="112">
        <v>848</v>
      </c>
      <c r="Z7" s="112">
        <v>920</v>
      </c>
      <c r="AB7" s="113" t="str">
        <f>TEXT(Z7,"###,###")</f>
        <v>920</v>
      </c>
      <c r="AD7" s="114">
        <f t="shared" si="0"/>
        <v>8.4905660377358583E-2</v>
      </c>
      <c r="AF7" s="114">
        <f t="shared" si="1"/>
        <v>0.29943502824858759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1,360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920</v>
      </c>
      <c r="P8" s="69"/>
      <c r="S8" s="111" t="s">
        <v>86</v>
      </c>
      <c r="T8" s="112"/>
      <c r="U8" s="112"/>
      <c r="V8" s="112">
        <v>26000</v>
      </c>
      <c r="W8" s="112">
        <v>26694</v>
      </c>
      <c r="X8" s="112">
        <v>25532</v>
      </c>
      <c r="Y8" s="112">
        <v>25605</v>
      </c>
      <c r="Z8" s="112">
        <v>24704.58</v>
      </c>
      <c r="AB8" s="113" t="str">
        <f>TEXT(Z8,"$###,###")</f>
        <v>$24,705</v>
      </c>
      <c r="AD8" s="114">
        <f t="shared" si="0"/>
        <v>-3.5165787932044501E-2</v>
      </c>
      <c r="AF8" s="114">
        <f t="shared" si="1"/>
        <v>-4.9823846153846052E-2</v>
      </c>
    </row>
    <row r="9" spans="1:32" x14ac:dyDescent="0.25">
      <c r="A9" s="32" t="s">
        <v>15</v>
      </c>
      <c r="B9" s="73"/>
      <c r="C9" s="74"/>
      <c r="D9" s="75">
        <f>AD104</f>
        <v>67.205882352941188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51.195652173913039</v>
      </c>
      <c r="P9" s="76" t="s">
        <v>87</v>
      </c>
      <c r="S9" s="111" t="s">
        <v>7</v>
      </c>
      <c r="T9" s="112"/>
      <c r="U9" s="112"/>
      <c r="V9" s="112">
        <v>28921474</v>
      </c>
      <c r="W9" s="112">
        <v>33873537</v>
      </c>
      <c r="X9" s="112">
        <v>38054769</v>
      </c>
      <c r="Y9" s="112">
        <v>39338181</v>
      </c>
      <c r="Z9" s="112">
        <v>45116431</v>
      </c>
      <c r="AB9" s="113" t="str">
        <f>TEXT(Z9/1000000,"$#,###.0")&amp;" mil"</f>
        <v>$45.1 mil</v>
      </c>
      <c r="AD9" s="114">
        <f t="shared" si="0"/>
        <v>0.14688655787109228</v>
      </c>
      <c r="AF9" s="114">
        <f t="shared" si="1"/>
        <v>0.55996305720794171</v>
      </c>
    </row>
    <row r="10" spans="1:32" x14ac:dyDescent="0.25">
      <c r="A10" s="32" t="s">
        <v>18</v>
      </c>
      <c r="B10" s="73"/>
      <c r="C10" s="74"/>
      <c r="D10" s="75">
        <f>AD105</f>
        <v>10.367647058823531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49.130434782608695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62.826086956521742</v>
      </c>
      <c r="P11" s="76" t="s">
        <v>87</v>
      </c>
      <c r="S11" s="111" t="s">
        <v>30</v>
      </c>
      <c r="T11" s="116"/>
      <c r="U11" s="116"/>
      <c r="V11" s="116">
        <v>777</v>
      </c>
      <c r="W11" s="116">
        <v>860</v>
      </c>
      <c r="X11" s="116">
        <v>945</v>
      </c>
      <c r="Y11" s="116">
        <v>968</v>
      </c>
      <c r="Z11" s="116">
        <v>1018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22.826086956521738</v>
      </c>
      <c r="P12" s="76" t="s">
        <v>87</v>
      </c>
      <c r="S12" s="111" t="s">
        <v>31</v>
      </c>
      <c r="T12" s="116"/>
      <c r="U12" s="116"/>
      <c r="V12" s="116">
        <v>275</v>
      </c>
      <c r="W12" s="116">
        <v>302</v>
      </c>
      <c r="X12" s="116">
        <v>346</v>
      </c>
      <c r="Y12" s="116">
        <v>304</v>
      </c>
      <c r="Z12" s="116">
        <v>346</v>
      </c>
    </row>
    <row r="13" spans="1:32" ht="15" customHeight="1" x14ac:dyDescent="0.25">
      <c r="A13" s="32" t="s">
        <v>20</v>
      </c>
      <c r="B13" s="74"/>
      <c r="C13" s="74"/>
      <c r="D13" s="75">
        <f>AD108</f>
        <v>21.911764705882351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14.456521739130434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23.676470588235293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45.1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18.235294117647058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17.621621621621621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193</v>
      </c>
      <c r="Z15" s="116">
        <v>235</v>
      </c>
      <c r="AB15" s="121">
        <f t="shared" ref="AB15:AB34" si="2">IF(Z15="np",0,Z15/$Z$34)</f>
        <v>0.17241379310344829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13.455882352941176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82.378378378378386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7</v>
      </c>
      <c r="AB16" s="121">
        <f t="shared" si="2"/>
        <v>5.1357300073367569E-3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52</v>
      </c>
      <c r="Z17" s="116">
        <v>56</v>
      </c>
      <c r="AB17" s="121">
        <f t="shared" si="2"/>
        <v>4.1085840058694055E-2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Robe (2015-16 to 2019-20)</v>
      </c>
      <c r="B19" s="65"/>
      <c r="C19" s="65"/>
      <c r="D19" s="65"/>
      <c r="E19" s="65"/>
      <c r="F19" s="65"/>
      <c r="G19" s="65" t="str">
        <f>$S$1&amp;" ("&amp;$V$2&amp;" to "&amp;$Z$2&amp;")"</f>
        <v>Robe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93</v>
      </c>
      <c r="Z19" s="116">
        <v>97</v>
      </c>
      <c r="AB19" s="121">
        <f t="shared" si="2"/>
        <v>7.1166544387380778E-2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60</v>
      </c>
      <c r="Z20" s="116">
        <v>58</v>
      </c>
      <c r="AB20" s="121">
        <f t="shared" si="2"/>
        <v>4.2553191489361701E-2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95</v>
      </c>
      <c r="Z21" s="116">
        <v>77</v>
      </c>
      <c r="AB21" s="121">
        <f t="shared" si="2"/>
        <v>5.6493030080704332E-2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239</v>
      </c>
      <c r="Z22" s="116">
        <v>218</v>
      </c>
      <c r="AB22" s="121">
        <f t="shared" si="2"/>
        <v>0.15994130594277328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45</v>
      </c>
      <c r="Z23" s="116">
        <v>54</v>
      </c>
      <c r="AB23" s="121">
        <f t="shared" si="2"/>
        <v>3.9618488628026409E-2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4</v>
      </c>
      <c r="AB24" s="121">
        <f t="shared" si="2"/>
        <v>2.93470286133529E-3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20</v>
      </c>
      <c r="Z25" s="116">
        <v>26</v>
      </c>
      <c r="AB25" s="121">
        <f t="shared" si="2"/>
        <v>1.9075568598679385E-2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</v>
      </c>
      <c r="Z26" s="116">
        <v>25</v>
      </c>
      <c r="AB26" s="121">
        <f t="shared" si="2"/>
        <v>1.8341892883345562E-2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40</v>
      </c>
      <c r="Z27" s="116">
        <v>40</v>
      </c>
      <c r="AB27" s="121">
        <f t="shared" si="2"/>
        <v>2.9347028613352897E-2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49</v>
      </c>
      <c r="Z28" s="116">
        <v>48</v>
      </c>
      <c r="AB28" s="121">
        <f t="shared" si="2"/>
        <v>3.5216434336023478E-2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48</v>
      </c>
      <c r="Z29" s="116">
        <v>42</v>
      </c>
      <c r="AB29" s="121">
        <f t="shared" si="2"/>
        <v>3.0814380044020543E-2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54</v>
      </c>
      <c r="Z30" s="116">
        <v>60</v>
      </c>
      <c r="AB30" s="121">
        <f t="shared" si="2"/>
        <v>4.4020542920029347E-2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48</v>
      </c>
      <c r="Z31" s="116">
        <v>65</v>
      </c>
      <c r="AB31" s="121">
        <f t="shared" si="2"/>
        <v>4.7688921496698462E-2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13</v>
      </c>
      <c r="Z32" s="116">
        <v>8</v>
      </c>
      <c r="AB32" s="121">
        <f t="shared" si="2"/>
        <v>5.8694057226705799E-3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19</v>
      </c>
      <c r="Z33" s="116">
        <v>26</v>
      </c>
      <c r="AB33" s="121">
        <f t="shared" si="2"/>
        <v>1.9075568598679385E-2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1279</v>
      </c>
      <c r="Z34" s="124">
        <v>1363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762</v>
      </c>
      <c r="AB37" s="136">
        <f>Z37/Z40*100</f>
        <v>82.378378378378386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163</v>
      </c>
      <c r="AB38" s="136">
        <f>Z38/Z40*100</f>
        <v>17.621621621621621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925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</v>
      </c>
      <c r="W44" s="116">
        <v>3</v>
      </c>
      <c r="X44" s="116">
        <v>7</v>
      </c>
      <c r="Y44" s="116">
        <v>4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7</v>
      </c>
      <c r="W45" s="116">
        <v>11</v>
      </c>
      <c r="X45" s="116">
        <v>18</v>
      </c>
      <c r="Y45" s="116">
        <v>14</v>
      </c>
      <c r="Z45" s="116">
        <v>15</v>
      </c>
    </row>
    <row r="46" spans="19:32" x14ac:dyDescent="0.25">
      <c r="S46" s="119" t="s">
        <v>39</v>
      </c>
      <c r="T46" s="119"/>
      <c r="U46" s="116"/>
      <c r="V46" s="116">
        <v>26</v>
      </c>
      <c r="W46" s="116">
        <v>33</v>
      </c>
      <c r="X46" s="116">
        <v>36</v>
      </c>
      <c r="Y46" s="116">
        <v>41</v>
      </c>
      <c r="Z46" s="116">
        <v>43</v>
      </c>
    </row>
    <row r="47" spans="19:32" x14ac:dyDescent="0.25">
      <c r="S47" s="119" t="s">
        <v>40</v>
      </c>
      <c r="T47" s="119"/>
      <c r="U47" s="116"/>
      <c r="V47" s="116">
        <v>52</v>
      </c>
      <c r="W47" s="116">
        <v>49</v>
      </c>
      <c r="X47" s="116">
        <v>57</v>
      </c>
      <c r="Y47" s="116">
        <v>65</v>
      </c>
      <c r="Z47" s="116">
        <v>57</v>
      </c>
    </row>
    <row r="48" spans="19:32" x14ac:dyDescent="0.25">
      <c r="S48" s="119" t="s">
        <v>41</v>
      </c>
      <c r="T48" s="119"/>
      <c r="U48" s="116"/>
      <c r="V48" s="116">
        <v>43</v>
      </c>
      <c r="W48" s="116">
        <v>46</v>
      </c>
      <c r="X48" s="116">
        <v>46</v>
      </c>
      <c r="Y48" s="116">
        <v>73</v>
      </c>
      <c r="Z48" s="116">
        <v>91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55</v>
      </c>
      <c r="W49" s="116">
        <v>54</v>
      </c>
      <c r="X49" s="116">
        <v>56</v>
      </c>
      <c r="Y49" s="116">
        <v>49</v>
      </c>
      <c r="Z49" s="116">
        <v>43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Robe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34</v>
      </c>
      <c r="W50" s="116">
        <v>28</v>
      </c>
      <c r="X50" s="116">
        <v>39</v>
      </c>
      <c r="Y50" s="116">
        <v>46</v>
      </c>
      <c r="Z50" s="116">
        <v>42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43</v>
      </c>
      <c r="W51" s="116">
        <v>44</v>
      </c>
      <c r="X51" s="116">
        <v>44</v>
      </c>
      <c r="Y51" s="116">
        <v>42</v>
      </c>
      <c r="Z51" s="116">
        <v>38</v>
      </c>
    </row>
    <row r="52" spans="1:26" ht="15" customHeight="1" x14ac:dyDescent="0.25">
      <c r="S52" s="119" t="s">
        <v>45</v>
      </c>
      <c r="T52" s="119"/>
      <c r="U52" s="116"/>
      <c r="V52" s="116">
        <v>42</v>
      </c>
      <c r="W52" s="116">
        <v>58</v>
      </c>
      <c r="X52" s="116">
        <v>73</v>
      </c>
      <c r="Y52" s="116">
        <v>58</v>
      </c>
      <c r="Z52" s="116">
        <v>81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49</v>
      </c>
      <c r="W53" s="116">
        <v>63</v>
      </c>
      <c r="X53" s="116">
        <v>58</v>
      </c>
      <c r="Y53" s="116">
        <v>45</v>
      </c>
      <c r="Z53" s="116">
        <v>63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47</v>
      </c>
      <c r="W54" s="116">
        <v>57</v>
      </c>
      <c r="X54" s="116">
        <v>69</v>
      </c>
      <c r="Y54" s="116">
        <v>54</v>
      </c>
      <c r="Z54" s="116">
        <v>61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45</v>
      </c>
      <c r="W55" s="116">
        <v>64</v>
      </c>
      <c r="X55" s="116">
        <v>50</v>
      </c>
      <c r="Y55" s="116">
        <v>53</v>
      </c>
      <c r="Z55" s="116">
        <v>59</v>
      </c>
    </row>
    <row r="56" spans="1:26" ht="15" customHeight="1" x14ac:dyDescent="0.25">
      <c r="S56" s="119" t="s">
        <v>49</v>
      </c>
      <c r="T56" s="119"/>
      <c r="U56" s="116"/>
      <c r="V56" s="116">
        <v>24</v>
      </c>
      <c r="W56" s="116">
        <v>29</v>
      </c>
      <c r="X56" s="116">
        <v>47</v>
      </c>
      <c r="Y56" s="116">
        <v>39</v>
      </c>
      <c r="Z56" s="116">
        <v>41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12</v>
      </c>
      <c r="W57" s="116">
        <v>16</v>
      </c>
      <c r="X57" s="116">
        <v>16</v>
      </c>
      <c r="Y57" s="116">
        <v>12</v>
      </c>
      <c r="Z57" s="116">
        <v>21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11</v>
      </c>
      <c r="W58" s="116">
        <v>10</v>
      </c>
      <c r="X58" s="116">
        <v>14</v>
      </c>
      <c r="Y58" s="116">
        <v>14</v>
      </c>
      <c r="Z58" s="116">
        <v>10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6</v>
      </c>
      <c r="X59" s="116">
        <v>1</v>
      </c>
      <c r="Y59" s="116">
        <v>6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508</v>
      </c>
      <c r="W61" s="116">
        <v>571</v>
      </c>
      <c r="X61" s="116">
        <v>645</v>
      </c>
      <c r="Y61" s="116">
        <v>614</v>
      </c>
      <c r="Z61" s="116">
        <v>672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</v>
      </c>
      <c r="W63" s="116">
        <v>5</v>
      </c>
      <c r="X63" s="116">
        <v>11</v>
      </c>
      <c r="Y63" s="116">
        <v>14</v>
      </c>
      <c r="Z63" s="116">
        <v>11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14</v>
      </c>
      <c r="W64" s="116">
        <v>12</v>
      </c>
      <c r="X64" s="116">
        <v>17</v>
      </c>
      <c r="Y64" s="116">
        <v>12</v>
      </c>
      <c r="Z64" s="116">
        <v>21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Robe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38</v>
      </c>
      <c r="W65" s="116">
        <v>39</v>
      </c>
      <c r="X65" s="116">
        <v>27</v>
      </c>
      <c r="Y65" s="116">
        <v>39</v>
      </c>
      <c r="Z65" s="116">
        <v>39</v>
      </c>
    </row>
    <row r="66" spans="1:26" x14ac:dyDescent="0.25">
      <c r="S66" s="119" t="s">
        <v>40</v>
      </c>
      <c r="T66" s="119"/>
      <c r="U66" s="116"/>
      <c r="V66" s="116">
        <v>42</v>
      </c>
      <c r="W66" s="116">
        <v>61</v>
      </c>
      <c r="X66" s="116">
        <v>62</v>
      </c>
      <c r="Y66" s="116">
        <v>62</v>
      </c>
      <c r="Z66" s="116">
        <v>57</v>
      </c>
    </row>
    <row r="67" spans="1:26" x14ac:dyDescent="0.25">
      <c r="S67" s="119" t="s">
        <v>41</v>
      </c>
      <c r="T67" s="119"/>
      <c r="U67" s="116"/>
      <c r="V67" s="116">
        <v>55</v>
      </c>
      <c r="W67" s="116">
        <v>44</v>
      </c>
      <c r="X67" s="116">
        <v>53</v>
      </c>
      <c r="Y67" s="116">
        <v>59</v>
      </c>
      <c r="Z67" s="116">
        <v>59</v>
      </c>
    </row>
    <row r="68" spans="1:26" x14ac:dyDescent="0.25">
      <c r="S68" s="119" t="s">
        <v>42</v>
      </c>
      <c r="T68" s="119"/>
      <c r="U68" s="116"/>
      <c r="V68" s="116">
        <v>49</v>
      </c>
      <c r="W68" s="116">
        <v>61</v>
      </c>
      <c r="X68" s="116">
        <v>79</v>
      </c>
      <c r="Y68" s="116">
        <v>83</v>
      </c>
      <c r="Z68" s="116">
        <v>66</v>
      </c>
    </row>
    <row r="69" spans="1:26" x14ac:dyDescent="0.25">
      <c r="S69" s="119" t="s">
        <v>43</v>
      </c>
      <c r="T69" s="119"/>
      <c r="U69" s="116"/>
      <c r="V69" s="116">
        <v>39</v>
      </c>
      <c r="W69" s="116">
        <v>40</v>
      </c>
      <c r="X69" s="116">
        <v>35</v>
      </c>
      <c r="Y69" s="116">
        <v>44</v>
      </c>
      <c r="Z69" s="116">
        <v>45</v>
      </c>
    </row>
    <row r="70" spans="1:26" x14ac:dyDescent="0.25">
      <c r="S70" s="119" t="s">
        <v>44</v>
      </c>
      <c r="T70" s="119"/>
      <c r="U70" s="116"/>
      <c r="V70" s="116">
        <v>46</v>
      </c>
      <c r="W70" s="116">
        <v>54</v>
      </c>
      <c r="X70" s="116">
        <v>57</v>
      </c>
      <c r="Y70" s="116">
        <v>55</v>
      </c>
      <c r="Z70" s="116">
        <v>55</v>
      </c>
    </row>
    <row r="71" spans="1:26" x14ac:dyDescent="0.25">
      <c r="S71" s="119" t="s">
        <v>45</v>
      </c>
      <c r="T71" s="119"/>
      <c r="U71" s="116"/>
      <c r="V71" s="116">
        <v>52</v>
      </c>
      <c r="W71" s="116">
        <v>46</v>
      </c>
      <c r="X71" s="116">
        <v>42</v>
      </c>
      <c r="Y71" s="116">
        <v>47</v>
      </c>
      <c r="Z71" s="116">
        <v>48</v>
      </c>
    </row>
    <row r="72" spans="1:26" x14ac:dyDescent="0.25">
      <c r="S72" s="119" t="s">
        <v>46</v>
      </c>
      <c r="T72" s="119"/>
      <c r="U72" s="116"/>
      <c r="V72" s="116">
        <v>50</v>
      </c>
      <c r="W72" s="116">
        <v>60</v>
      </c>
      <c r="X72" s="116">
        <v>67</v>
      </c>
      <c r="Y72" s="116">
        <v>58</v>
      </c>
      <c r="Z72" s="116">
        <v>70</v>
      </c>
    </row>
    <row r="73" spans="1:26" x14ac:dyDescent="0.25">
      <c r="S73" s="119" t="s">
        <v>47</v>
      </c>
      <c r="T73" s="119"/>
      <c r="U73" s="116"/>
      <c r="V73" s="116">
        <v>63</v>
      </c>
      <c r="W73" s="116">
        <v>58</v>
      </c>
      <c r="X73" s="116">
        <v>64</v>
      </c>
      <c r="Y73" s="116">
        <v>62</v>
      </c>
      <c r="Z73" s="116">
        <v>81</v>
      </c>
    </row>
    <row r="74" spans="1:26" x14ac:dyDescent="0.25">
      <c r="S74" s="119" t="s">
        <v>48</v>
      </c>
      <c r="T74" s="119"/>
      <c r="U74" s="116"/>
      <c r="V74" s="116">
        <v>38</v>
      </c>
      <c r="W74" s="116">
        <v>50</v>
      </c>
      <c r="X74" s="116">
        <v>51</v>
      </c>
      <c r="Y74" s="116">
        <v>55</v>
      </c>
      <c r="Z74" s="116">
        <v>64</v>
      </c>
    </row>
    <row r="75" spans="1:26" x14ac:dyDescent="0.25">
      <c r="S75" s="119" t="s">
        <v>49</v>
      </c>
      <c r="T75" s="119"/>
      <c r="U75" s="116"/>
      <c r="V75" s="116">
        <v>25</v>
      </c>
      <c r="W75" s="116">
        <v>39</v>
      </c>
      <c r="X75" s="116">
        <v>49</v>
      </c>
      <c r="Y75" s="116">
        <v>40</v>
      </c>
      <c r="Z75" s="116">
        <v>36</v>
      </c>
    </row>
    <row r="76" spans="1:26" x14ac:dyDescent="0.25">
      <c r="S76" s="119" t="s">
        <v>50</v>
      </c>
      <c r="T76" s="119"/>
      <c r="U76" s="116"/>
      <c r="V76" s="116">
        <v>14</v>
      </c>
      <c r="W76" s="116">
        <v>13</v>
      </c>
      <c r="X76" s="116">
        <v>17</v>
      </c>
      <c r="Y76" s="116">
        <v>19</v>
      </c>
      <c r="Z76" s="116">
        <v>28</v>
      </c>
    </row>
    <row r="77" spans="1:26" x14ac:dyDescent="0.25">
      <c r="S77" s="119" t="s">
        <v>51</v>
      </c>
      <c r="T77" s="119"/>
      <c r="U77" s="116"/>
      <c r="V77" s="116">
        <v>5</v>
      </c>
      <c r="W77" s="116">
        <v>7</v>
      </c>
      <c r="X77" s="116">
        <v>11</v>
      </c>
      <c r="Y77" s="116">
        <v>8</v>
      </c>
      <c r="Z77" s="116">
        <v>7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4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542</v>
      </c>
      <c r="W80" s="116">
        <v>591</v>
      </c>
      <c r="X80" s="116">
        <v>647</v>
      </c>
      <c r="Y80" s="116">
        <v>662</v>
      </c>
      <c r="Z80" s="116">
        <v>690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Robe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43</v>
      </c>
      <c r="W83" s="116">
        <v>45</v>
      </c>
      <c r="X83" s="116">
        <v>48</v>
      </c>
      <c r="Y83" s="116">
        <v>40</v>
      </c>
      <c r="Z83" s="116">
        <v>53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18</v>
      </c>
      <c r="W84" s="116">
        <v>18</v>
      </c>
      <c r="X84" s="116">
        <v>29</v>
      </c>
      <c r="Y84" s="116">
        <v>16</v>
      </c>
      <c r="Z84" s="116">
        <v>18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49</v>
      </c>
      <c r="W85" s="116">
        <v>58</v>
      </c>
      <c r="X85" s="116">
        <v>54</v>
      </c>
      <c r="Y85" s="116">
        <v>62</v>
      </c>
      <c r="Z85" s="116">
        <v>66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1,360</v>
      </c>
      <c r="D86" s="98">
        <f t="shared" ref="D86:D91" si="4">AD4</f>
        <v>6.5830721003134807E-2</v>
      </c>
      <c r="E86" s="99">
        <f t="shared" ref="E86:E91" si="5">AD4</f>
        <v>6.5830721003134807E-2</v>
      </c>
      <c r="F86" s="98">
        <f t="shared" ref="F86:F91" si="6">AF4</f>
        <v>0.29400570884871557</v>
      </c>
      <c r="G86" s="99">
        <f t="shared" ref="G86:G91" si="7">AF4</f>
        <v>0.29400570884871557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14</v>
      </c>
      <c r="W86" s="116">
        <v>17</v>
      </c>
      <c r="X86" s="116">
        <v>21</v>
      </c>
      <c r="Y86" s="116">
        <v>14</v>
      </c>
      <c r="Z86" s="116">
        <v>18</v>
      </c>
    </row>
    <row r="87" spans="1:30" ht="15" customHeight="1" x14ac:dyDescent="0.25">
      <c r="A87" s="100" t="s">
        <v>4</v>
      </c>
      <c r="B87" s="51"/>
      <c r="C87" s="101" t="str">
        <f t="shared" si="3"/>
        <v>674</v>
      </c>
      <c r="D87" s="98">
        <f t="shared" si="4"/>
        <v>9.061488673139162E-2</v>
      </c>
      <c r="E87" s="99">
        <f t="shared" si="5"/>
        <v>9.061488673139162E-2</v>
      </c>
      <c r="F87" s="98">
        <f t="shared" si="6"/>
        <v>0.31640625</v>
      </c>
      <c r="G87" s="99">
        <f t="shared" si="7"/>
        <v>0.31640625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</v>
      </c>
      <c r="W87" s="116">
        <v>8</v>
      </c>
      <c r="X87" s="116">
        <v>7</v>
      </c>
      <c r="Y87" s="116">
        <v>6</v>
      </c>
      <c r="Z87" s="116">
        <v>5</v>
      </c>
    </row>
    <row r="88" spans="1:30" ht="15" customHeight="1" x14ac:dyDescent="0.25">
      <c r="A88" s="100" t="s">
        <v>5</v>
      </c>
      <c r="B88" s="51"/>
      <c r="C88" s="101" t="str">
        <f t="shared" si="3"/>
        <v>689</v>
      </c>
      <c r="D88" s="98">
        <f t="shared" si="4"/>
        <v>4.2360060514372133E-2</v>
      </c>
      <c r="E88" s="99">
        <f t="shared" si="5"/>
        <v>4.2360060514372133E-2</v>
      </c>
      <c r="F88" s="98">
        <f t="shared" si="6"/>
        <v>0.27121771217712176</v>
      </c>
      <c r="G88" s="99">
        <f t="shared" si="7"/>
        <v>0.27121771217712176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</v>
      </c>
      <c r="W88" s="116">
        <v>16</v>
      </c>
      <c r="X88" s="116">
        <v>20</v>
      </c>
      <c r="Y88" s="116">
        <v>25</v>
      </c>
      <c r="Z88" s="116">
        <v>23</v>
      </c>
    </row>
    <row r="89" spans="1:30" ht="15" customHeight="1" x14ac:dyDescent="0.25">
      <c r="A89" s="51" t="s">
        <v>6</v>
      </c>
      <c r="B89" s="51"/>
      <c r="C89" s="101" t="str">
        <f t="shared" si="3"/>
        <v>920</v>
      </c>
      <c r="D89" s="98">
        <f t="shared" si="4"/>
        <v>8.4905660377358583E-2</v>
      </c>
      <c r="E89" s="99">
        <f t="shared" si="5"/>
        <v>8.4905660377358583E-2</v>
      </c>
      <c r="F89" s="98">
        <f t="shared" si="6"/>
        <v>0.29943502824858759</v>
      </c>
      <c r="G89" s="99">
        <f t="shared" si="7"/>
        <v>0.29943502824858759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21</v>
      </c>
      <c r="W89" s="116">
        <v>22</v>
      </c>
      <c r="X89" s="116">
        <v>20</v>
      </c>
      <c r="Y89" s="116">
        <v>27</v>
      </c>
      <c r="Z89" s="116">
        <v>29</v>
      </c>
    </row>
    <row r="90" spans="1:30" ht="15" customHeight="1" x14ac:dyDescent="0.25">
      <c r="A90" s="51" t="s">
        <v>100</v>
      </c>
      <c r="B90" s="51"/>
      <c r="C90" s="101" t="str">
        <f t="shared" si="3"/>
        <v>$24,705</v>
      </c>
      <c r="D90" s="98">
        <f t="shared" si="4"/>
        <v>-3.5165787932044501E-2</v>
      </c>
      <c r="E90" s="99">
        <f t="shared" si="5"/>
        <v>-3.5165787932044501E-2</v>
      </c>
      <c r="F90" s="98">
        <f t="shared" si="6"/>
        <v>-4.9823846153846052E-2</v>
      </c>
      <c r="G90" s="99">
        <f t="shared" si="7"/>
        <v>-4.9823846153846052E-2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71</v>
      </c>
      <c r="W90" s="116">
        <v>77</v>
      </c>
      <c r="X90" s="116">
        <v>79</v>
      </c>
      <c r="Y90" s="116">
        <v>80</v>
      </c>
      <c r="Z90" s="116">
        <v>86</v>
      </c>
    </row>
    <row r="91" spans="1:30" ht="15" customHeight="1" x14ac:dyDescent="0.25">
      <c r="A91" s="51" t="s">
        <v>7</v>
      </c>
      <c r="B91" s="51"/>
      <c r="C91" s="101" t="str">
        <f t="shared" si="3"/>
        <v>$45.1 mil</v>
      </c>
      <c r="D91" s="98">
        <f t="shared" si="4"/>
        <v>0.14688655787109228</v>
      </c>
      <c r="E91" s="99">
        <f t="shared" si="5"/>
        <v>0.14688655787109228</v>
      </c>
      <c r="F91" s="98">
        <f t="shared" si="6"/>
        <v>0.55996305720794171</v>
      </c>
      <c r="G91" s="99">
        <f t="shared" si="7"/>
        <v>0.55996305720794171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366</v>
      </c>
      <c r="W91" s="116">
        <v>395</v>
      </c>
      <c r="X91" s="116">
        <v>447</v>
      </c>
      <c r="Y91" s="116">
        <v>429</v>
      </c>
      <c r="Z91" s="116">
        <v>471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22</v>
      </c>
      <c r="W93" s="116">
        <v>27</v>
      </c>
      <c r="X93" s="116">
        <v>32</v>
      </c>
      <c r="Y93" s="116">
        <v>30</v>
      </c>
      <c r="Z93" s="116">
        <v>34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46</v>
      </c>
      <c r="W94" s="116">
        <v>43</v>
      </c>
      <c r="X94" s="116">
        <v>47</v>
      </c>
      <c r="Y94" s="116">
        <v>58</v>
      </c>
      <c r="Z94" s="116">
        <v>59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9</v>
      </c>
      <c r="W95" s="116">
        <v>7</v>
      </c>
      <c r="X95" s="116">
        <v>10</v>
      </c>
      <c r="Y95" s="116">
        <v>14</v>
      </c>
      <c r="Z95" s="116">
        <v>17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46</v>
      </c>
      <c r="W96" s="116">
        <v>60</v>
      </c>
      <c r="X96" s="116">
        <v>66</v>
      </c>
      <c r="Y96" s="116">
        <v>68</v>
      </c>
      <c r="Z96" s="116">
        <v>74</v>
      </c>
    </row>
    <row r="97" spans="1:32" ht="15" customHeight="1" x14ac:dyDescent="0.25">
      <c r="S97" s="119" t="s">
        <v>191</v>
      </c>
      <c r="T97" s="119"/>
      <c r="U97" s="116"/>
      <c r="V97" s="116">
        <v>47</v>
      </c>
      <c r="W97" s="116">
        <v>54</v>
      </c>
      <c r="X97" s="116">
        <v>46</v>
      </c>
      <c r="Y97" s="116">
        <v>46</v>
      </c>
      <c r="Z97" s="116">
        <v>55</v>
      </c>
    </row>
    <row r="98" spans="1:32" ht="15" customHeight="1" x14ac:dyDescent="0.25">
      <c r="S98" s="119" t="s">
        <v>192</v>
      </c>
      <c r="T98" s="119"/>
      <c r="U98" s="116"/>
      <c r="V98" s="116">
        <v>40</v>
      </c>
      <c r="W98" s="116">
        <v>40</v>
      </c>
      <c r="X98" s="116">
        <v>40</v>
      </c>
      <c r="Y98" s="116">
        <v>32</v>
      </c>
      <c r="Z98" s="116">
        <v>40</v>
      </c>
    </row>
    <row r="99" spans="1:32" ht="15" customHeight="1" x14ac:dyDescent="0.25">
      <c r="S99" s="119" t="s">
        <v>193</v>
      </c>
      <c r="T99" s="119"/>
      <c r="U99" s="116"/>
      <c r="V99" s="116">
        <v>6</v>
      </c>
      <c r="W99" s="116">
        <v>6</v>
      </c>
      <c r="X99" s="116">
        <v>5</v>
      </c>
      <c r="Y99" s="116">
        <v>9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32</v>
      </c>
      <c r="W100" s="116">
        <v>40</v>
      </c>
      <c r="X100" s="116">
        <v>49</v>
      </c>
      <c r="Y100" s="116">
        <v>53</v>
      </c>
      <c r="Z100" s="116">
        <v>50</v>
      </c>
    </row>
    <row r="101" spans="1:32" x14ac:dyDescent="0.25">
      <c r="A101" s="20"/>
      <c r="S101" s="122" t="s">
        <v>54</v>
      </c>
      <c r="T101" s="122"/>
      <c r="U101" s="116"/>
      <c r="V101" s="116">
        <v>341</v>
      </c>
      <c r="W101" s="116">
        <v>381</v>
      </c>
      <c r="X101" s="116">
        <v>427</v>
      </c>
      <c r="Y101" s="116">
        <v>420</v>
      </c>
      <c r="Z101" s="116">
        <v>451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700</v>
      </c>
      <c r="W104" s="116">
        <v>812</v>
      </c>
      <c r="X104" s="116">
        <v>867</v>
      </c>
      <c r="Y104" s="116">
        <v>875</v>
      </c>
      <c r="Z104" s="116">
        <v>914</v>
      </c>
      <c r="AB104" s="113" t="str">
        <f>TEXT(Z104,"###,###")</f>
        <v>914</v>
      </c>
      <c r="AD104" s="134">
        <f>Z104/($Z$4)*100</f>
        <v>67.205882352941188</v>
      </c>
      <c r="AF104" s="113"/>
    </row>
    <row r="105" spans="1:32" x14ac:dyDescent="0.25">
      <c r="S105" s="119" t="s">
        <v>18</v>
      </c>
      <c r="T105" s="119"/>
      <c r="U105" s="116"/>
      <c r="V105" s="116">
        <v>99</v>
      </c>
      <c r="W105" s="116">
        <v>107</v>
      </c>
      <c r="X105" s="116">
        <v>134</v>
      </c>
      <c r="Y105" s="116">
        <v>140</v>
      </c>
      <c r="Z105" s="116">
        <v>141</v>
      </c>
      <c r="AB105" s="113" t="str">
        <f>TEXT(Z105,"###,###")</f>
        <v>141</v>
      </c>
      <c r="AD105" s="134">
        <f>Z105/($Z$4)*100</f>
        <v>10.367647058823531</v>
      </c>
      <c r="AF105" s="113"/>
    </row>
    <row r="106" spans="1:32" x14ac:dyDescent="0.25">
      <c r="S106" s="122" t="s">
        <v>54</v>
      </c>
      <c r="T106" s="122"/>
      <c r="U106" s="124"/>
      <c r="V106" s="124">
        <v>799</v>
      </c>
      <c r="W106" s="124">
        <v>919</v>
      </c>
      <c r="X106" s="124">
        <v>1001</v>
      </c>
      <c r="Y106" s="124">
        <v>1015</v>
      </c>
      <c r="Z106" s="124">
        <v>1055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249</v>
      </c>
      <c r="W108" s="116">
        <v>279</v>
      </c>
      <c r="X108" s="116">
        <v>352</v>
      </c>
      <c r="Y108" s="116">
        <v>291</v>
      </c>
      <c r="Z108" s="116">
        <v>298</v>
      </c>
      <c r="AB108" s="113" t="str">
        <f>TEXT(Z108,"###,###")</f>
        <v>298</v>
      </c>
      <c r="AD108" s="134">
        <f>Z108/($Z$4)*100</f>
        <v>21.911764705882351</v>
      </c>
      <c r="AF108" s="113"/>
    </row>
    <row r="109" spans="1:32" x14ac:dyDescent="0.25">
      <c r="S109" s="119" t="s">
        <v>21</v>
      </c>
      <c r="T109" s="119"/>
      <c r="U109" s="116"/>
      <c r="V109" s="116">
        <v>258</v>
      </c>
      <c r="W109" s="116">
        <v>280</v>
      </c>
      <c r="X109" s="116">
        <v>293</v>
      </c>
      <c r="Y109" s="116">
        <v>286</v>
      </c>
      <c r="Z109" s="116">
        <v>322</v>
      </c>
      <c r="AB109" s="113" t="str">
        <f>TEXT(Z109,"###,###")</f>
        <v>322</v>
      </c>
      <c r="AD109" s="134">
        <f>Z109/($Z$4)*100</f>
        <v>23.676470588235293</v>
      </c>
      <c r="AF109" s="113"/>
    </row>
    <row r="110" spans="1:32" x14ac:dyDescent="0.25">
      <c r="S110" s="119" t="s">
        <v>22</v>
      </c>
      <c r="T110" s="119"/>
      <c r="U110" s="116"/>
      <c r="V110" s="116">
        <v>135</v>
      </c>
      <c r="W110" s="116">
        <v>208</v>
      </c>
      <c r="X110" s="116">
        <v>167</v>
      </c>
      <c r="Y110" s="116">
        <v>257</v>
      </c>
      <c r="Z110" s="116">
        <v>248</v>
      </c>
      <c r="AB110" s="113" t="str">
        <f>TEXT(Z110,"###,###")</f>
        <v>248</v>
      </c>
      <c r="AD110" s="134">
        <f>Z110/($Z$4)*100</f>
        <v>18.235294117647058</v>
      </c>
      <c r="AF110" s="113"/>
    </row>
    <row r="111" spans="1:32" x14ac:dyDescent="0.25">
      <c r="S111" s="119" t="s">
        <v>23</v>
      </c>
      <c r="T111" s="119"/>
      <c r="U111" s="116"/>
      <c r="V111" s="116">
        <v>160</v>
      </c>
      <c r="W111" s="116">
        <v>152</v>
      </c>
      <c r="X111" s="116">
        <v>180</v>
      </c>
      <c r="Y111" s="116">
        <v>177</v>
      </c>
      <c r="Z111" s="116">
        <v>183</v>
      </c>
      <c r="AB111" s="113" t="str">
        <f>TEXT(Z111,"###,###")</f>
        <v>183</v>
      </c>
      <c r="AD111" s="134">
        <f>Z111/($Z$4)*100</f>
        <v>13.455882352941176</v>
      </c>
      <c r="AF111" s="113"/>
    </row>
    <row r="112" spans="1:32" x14ac:dyDescent="0.25">
      <c r="S112" s="122" t="s">
        <v>54</v>
      </c>
      <c r="T112" s="122"/>
      <c r="U112" s="116"/>
      <c r="V112" s="116">
        <v>1049</v>
      </c>
      <c r="W112" s="116">
        <v>1162</v>
      </c>
      <c r="X112" s="116">
        <v>1292</v>
      </c>
      <c r="Y112" s="116">
        <v>1278</v>
      </c>
      <c r="Z112" s="116">
        <v>1358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43.9</v>
      </c>
      <c r="W118" s="135">
        <v>45.24</v>
      </c>
      <c r="X118" s="135">
        <v>45.85</v>
      </c>
      <c r="Y118" s="135">
        <v>44.68</v>
      </c>
      <c r="Z118" s="135">
        <v>45.13</v>
      </c>
      <c r="AB118" s="113" t="str">
        <f>TEXT(Z118,"##.0")</f>
        <v>45.1</v>
      </c>
    </row>
    <row r="120" spans="19:32" x14ac:dyDescent="0.25">
      <c r="S120" s="105" t="s">
        <v>102</v>
      </c>
      <c r="T120" s="116"/>
      <c r="U120" s="116"/>
      <c r="V120" s="116">
        <v>439</v>
      </c>
      <c r="W120" s="116">
        <v>474</v>
      </c>
      <c r="X120" s="116">
        <v>526</v>
      </c>
      <c r="Y120" s="116">
        <v>543</v>
      </c>
      <c r="Z120" s="116">
        <v>578</v>
      </c>
      <c r="AB120" s="113" t="str">
        <f>TEXT(Z120,"###,###")</f>
        <v>578</v>
      </c>
    </row>
    <row r="121" spans="19:32" x14ac:dyDescent="0.25">
      <c r="S121" s="105" t="s">
        <v>103</v>
      </c>
      <c r="T121" s="116"/>
      <c r="U121" s="116"/>
      <c r="V121" s="116">
        <v>152</v>
      </c>
      <c r="W121" s="116">
        <v>191</v>
      </c>
      <c r="X121" s="116">
        <v>218</v>
      </c>
      <c r="Y121" s="116">
        <v>189</v>
      </c>
      <c r="Z121" s="116">
        <v>210</v>
      </c>
      <c r="AB121" s="113" t="str">
        <f>TEXT(Z121,"###,###")</f>
        <v>210</v>
      </c>
    </row>
    <row r="122" spans="19:32" x14ac:dyDescent="0.25">
      <c r="S122" s="105" t="s">
        <v>104</v>
      </c>
      <c r="T122" s="116"/>
      <c r="U122" s="116"/>
      <c r="V122" s="116">
        <v>126</v>
      </c>
      <c r="W122" s="116">
        <v>111</v>
      </c>
      <c r="X122" s="116">
        <v>127</v>
      </c>
      <c r="Y122" s="116">
        <v>115</v>
      </c>
      <c r="Z122" s="116">
        <v>133</v>
      </c>
      <c r="AB122" s="113" t="str">
        <f>TEXT(Z122,"###,###")</f>
        <v>133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565</v>
      </c>
      <c r="W124" s="116">
        <v>585</v>
      </c>
      <c r="X124" s="116">
        <v>653</v>
      </c>
      <c r="Y124" s="116">
        <v>658</v>
      </c>
      <c r="Z124" s="116">
        <v>711</v>
      </c>
      <c r="AB124" s="113" t="str">
        <f>TEXT(Z124,"###,###")</f>
        <v>711</v>
      </c>
      <c r="AD124" s="131">
        <f>Z124/$Z$7*100</f>
        <v>77.282608695652172</v>
      </c>
    </row>
    <row r="125" spans="19:32" x14ac:dyDescent="0.25">
      <c r="S125" s="105" t="s">
        <v>106</v>
      </c>
      <c r="T125" s="116"/>
      <c r="U125" s="116"/>
      <c r="V125" s="116">
        <v>278</v>
      </c>
      <c r="W125" s="116">
        <v>302</v>
      </c>
      <c r="X125" s="116">
        <v>345</v>
      </c>
      <c r="Y125" s="116">
        <v>304</v>
      </c>
      <c r="Z125" s="116">
        <v>343</v>
      </c>
      <c r="AB125" s="113" t="str">
        <f>TEXT(Z125,"###,###")</f>
        <v>343</v>
      </c>
      <c r="AD125" s="131">
        <f>Z125/$Z$7*100</f>
        <v>37.282608695652172</v>
      </c>
    </row>
    <row r="127" spans="19:32" x14ac:dyDescent="0.25">
      <c r="S127" s="105" t="s">
        <v>107</v>
      </c>
      <c r="T127" s="116"/>
      <c r="U127" s="116"/>
      <c r="V127" s="116">
        <v>368</v>
      </c>
      <c r="W127" s="116">
        <v>395</v>
      </c>
      <c r="X127" s="116">
        <v>449</v>
      </c>
      <c r="Y127" s="116">
        <v>430</v>
      </c>
      <c r="Z127" s="116">
        <v>471</v>
      </c>
      <c r="AB127" s="113" t="str">
        <f>TEXT(Z127,"###,###")</f>
        <v>471</v>
      </c>
      <c r="AD127" s="131">
        <f>Z127/$Z$7*100</f>
        <v>51.195652173913039</v>
      </c>
    </row>
    <row r="128" spans="19:32" x14ac:dyDescent="0.25">
      <c r="S128" s="105" t="s">
        <v>108</v>
      </c>
      <c r="T128" s="116"/>
      <c r="U128" s="116"/>
      <c r="V128" s="116">
        <v>344</v>
      </c>
      <c r="W128" s="116">
        <v>381</v>
      </c>
      <c r="X128" s="116">
        <v>424</v>
      </c>
      <c r="Y128" s="116">
        <v>420</v>
      </c>
      <c r="Z128" s="116">
        <v>452</v>
      </c>
      <c r="AB128" s="113" t="str">
        <f>TEXT(Z128,"###,###")</f>
        <v>452</v>
      </c>
      <c r="AD128" s="131">
        <f>Z128/$Z$7*100</f>
        <v>49.130434782608695</v>
      </c>
    </row>
    <row r="130" spans="19:20" x14ac:dyDescent="0.25">
      <c r="S130" s="105" t="s">
        <v>267</v>
      </c>
      <c r="T130" s="131">
        <v>62.826086956521742</v>
      </c>
    </row>
    <row r="131" spans="19:20" x14ac:dyDescent="0.25">
      <c r="S131" s="105" t="s">
        <v>268</v>
      </c>
      <c r="T131" s="131">
        <v>22.826086956521738</v>
      </c>
    </row>
    <row r="132" spans="19:20" x14ac:dyDescent="0.25">
      <c r="S132" s="105" t="s">
        <v>269</v>
      </c>
      <c r="T132" s="131">
        <v>14.456521739130434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C81806-ADF6-4077-908D-56090D513F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B5AAD3-57BE-4EBE-9D0F-E9E2BD9391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A7234BD-10AE-4D4F-BDCF-A016976046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314030-0CD9-4499-9EE8-14B1617B06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897A-79EE-4D9B-B3A6-52D42CE5F46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166</v>
      </c>
      <c r="T1" s="103"/>
      <c r="U1" s="103"/>
      <c r="V1" s="103"/>
      <c r="W1" s="103"/>
      <c r="X1" s="103"/>
      <c r="Y1" s="104" t="s">
        <v>246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166</v>
      </c>
      <c r="Y3" s="109" t="s">
        <v>246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10.53 Roxby Downs,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3403</v>
      </c>
      <c r="W4" s="112">
        <v>3885</v>
      </c>
      <c r="X4" s="112">
        <v>3933</v>
      </c>
      <c r="Y4" s="112">
        <v>3920</v>
      </c>
      <c r="Z4" s="112">
        <v>3856</v>
      </c>
      <c r="AB4" s="113" t="str">
        <f>TEXT(Z4,"###,###")</f>
        <v>3,856</v>
      </c>
      <c r="AD4" s="114">
        <f>Z4/Y4-1</f>
        <v>-1.6326530612244872E-2</v>
      </c>
      <c r="AF4" s="114">
        <f>Z4/V4-1</f>
        <v>0.13311783720246839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2013</v>
      </c>
      <c r="W5" s="112">
        <v>2208</v>
      </c>
      <c r="X5" s="112">
        <v>2182</v>
      </c>
      <c r="Y5" s="112">
        <v>2179</v>
      </c>
      <c r="Z5" s="112">
        <v>2087</v>
      </c>
      <c r="AB5" s="113" t="str">
        <f>TEXT(Z5,"###,###")</f>
        <v>2,087</v>
      </c>
      <c r="AD5" s="114">
        <f t="shared" ref="AD5:AD9" si="0">Z5/Y5-1</f>
        <v>-4.2221202386415801E-2</v>
      </c>
      <c r="AF5" s="114">
        <f t="shared" ref="AF5:AF9" si="1">Z5/V5-1</f>
        <v>3.6761053154495738E-2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1389</v>
      </c>
      <c r="W6" s="112">
        <v>1677</v>
      </c>
      <c r="X6" s="112">
        <v>1751</v>
      </c>
      <c r="Y6" s="112">
        <v>1741</v>
      </c>
      <c r="Z6" s="112">
        <v>1775</v>
      </c>
      <c r="AB6" s="113" t="str">
        <f>TEXT(Z6,"###,###")</f>
        <v>1,775</v>
      </c>
      <c r="AD6" s="114">
        <f t="shared" si="0"/>
        <v>1.9529006318207864E-2</v>
      </c>
      <c r="AF6" s="114">
        <f t="shared" si="1"/>
        <v>0.27789776817854572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2394</v>
      </c>
      <c r="W7" s="112">
        <v>2566</v>
      </c>
      <c r="X7" s="112">
        <v>2691</v>
      </c>
      <c r="Y7" s="112">
        <v>2716</v>
      </c>
      <c r="Z7" s="112">
        <v>2638</v>
      </c>
      <c r="AB7" s="113" t="str">
        <f>TEXT(Z7,"###,###")</f>
        <v>2,638</v>
      </c>
      <c r="AD7" s="114">
        <f t="shared" si="0"/>
        <v>-2.8718703976435944E-2</v>
      </c>
      <c r="AF7" s="114">
        <f t="shared" si="1"/>
        <v>0.10192147034252308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3,856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2,638</v>
      </c>
      <c r="P8" s="69"/>
      <c r="S8" s="111" t="s">
        <v>86</v>
      </c>
      <c r="T8" s="112"/>
      <c r="U8" s="112"/>
      <c r="V8" s="112">
        <v>77783.5</v>
      </c>
      <c r="W8" s="112">
        <v>73293.399999999994</v>
      </c>
      <c r="X8" s="112">
        <v>81214.14</v>
      </c>
      <c r="Y8" s="112">
        <v>84850.5</v>
      </c>
      <c r="Z8" s="112">
        <v>80799.63</v>
      </c>
      <c r="AB8" s="113" t="str">
        <f>TEXT(Z8,"$###,###")</f>
        <v>$80,800</v>
      </c>
      <c r="AD8" s="114">
        <f t="shared" si="0"/>
        <v>-4.7741262573585241E-2</v>
      </c>
      <c r="AF8" s="114">
        <f t="shared" si="1"/>
        <v>3.8775961482833798E-2</v>
      </c>
    </row>
    <row r="9" spans="1:32" x14ac:dyDescent="0.25">
      <c r="A9" s="32" t="s">
        <v>15</v>
      </c>
      <c r="B9" s="73"/>
      <c r="C9" s="74"/>
      <c r="D9" s="75">
        <f>AD104</f>
        <v>88.796680497925308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57.050796057619415</v>
      </c>
      <c r="P9" s="76" t="s">
        <v>87</v>
      </c>
      <c r="S9" s="111" t="s">
        <v>7</v>
      </c>
      <c r="T9" s="112"/>
      <c r="U9" s="112"/>
      <c r="V9" s="112">
        <v>212819475</v>
      </c>
      <c r="W9" s="112">
        <v>224915981</v>
      </c>
      <c r="X9" s="112">
        <v>255570438</v>
      </c>
      <c r="Y9" s="112">
        <v>265434313</v>
      </c>
      <c r="Z9" s="112">
        <v>267295518</v>
      </c>
      <c r="AB9" s="113" t="str">
        <f>TEXT(Z9/1000000,"$#,###.0")&amp;" mil"</f>
        <v>$267.3 mil</v>
      </c>
      <c r="AD9" s="114">
        <f t="shared" si="0"/>
        <v>7.011923134444098E-3</v>
      </c>
      <c r="AF9" s="114">
        <f t="shared" si="1"/>
        <v>0.25597301656721028</v>
      </c>
    </row>
    <row r="10" spans="1:32" x14ac:dyDescent="0.25">
      <c r="A10" s="32" t="s">
        <v>18</v>
      </c>
      <c r="B10" s="73"/>
      <c r="C10" s="74"/>
      <c r="D10" s="75">
        <f>AD105</f>
        <v>8.5840248962655608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42.873388931008336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94.617134192570134</v>
      </c>
      <c r="P11" s="76" t="s">
        <v>87</v>
      </c>
      <c r="S11" s="111" t="s">
        <v>30</v>
      </c>
      <c r="T11" s="116"/>
      <c r="U11" s="116"/>
      <c r="V11" s="116">
        <v>3281</v>
      </c>
      <c r="W11" s="116">
        <v>3708</v>
      </c>
      <c r="X11" s="116">
        <v>3793</v>
      </c>
      <c r="Y11" s="116">
        <v>3757</v>
      </c>
      <c r="Z11" s="116">
        <v>3717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0.75815011372251706</v>
      </c>
      <c r="P12" s="76" t="s">
        <v>87</v>
      </c>
      <c r="S12" s="111" t="s">
        <v>31</v>
      </c>
      <c r="T12" s="116"/>
      <c r="U12" s="116"/>
      <c r="V12" s="116">
        <v>119</v>
      </c>
      <c r="W12" s="116">
        <v>177</v>
      </c>
      <c r="X12" s="116">
        <v>143</v>
      </c>
      <c r="Y12" s="116">
        <v>163</v>
      </c>
      <c r="Z12" s="116">
        <v>141</v>
      </c>
    </row>
    <row r="13" spans="1:32" ht="15" customHeight="1" x14ac:dyDescent="0.25">
      <c r="A13" s="32" t="s">
        <v>20</v>
      </c>
      <c r="B13" s="74"/>
      <c r="C13" s="74"/>
      <c r="D13" s="75">
        <f>AD108</f>
        <v>6.2759336099585061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4.5868081880212284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8.5321576763485485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37.9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21.913900414937761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19.650323071075636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32</v>
      </c>
      <c r="Z15" s="116">
        <v>26</v>
      </c>
      <c r="AB15" s="121">
        <f t="shared" ref="AB15:AB34" si="2">IF(Z15="np",0,Z15/$Z$34)</f>
        <v>6.7357512953367879E-3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60.606846473029044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80.349676928924367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903</v>
      </c>
      <c r="Z16" s="116">
        <v>934</v>
      </c>
      <c r="AB16" s="121">
        <f t="shared" si="2"/>
        <v>0.24196891191709843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324</v>
      </c>
      <c r="Z17" s="116">
        <v>238</v>
      </c>
      <c r="AB17" s="121">
        <f t="shared" si="2"/>
        <v>6.1658031088082904E-2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141</v>
      </c>
      <c r="Z18" s="116">
        <v>118</v>
      </c>
      <c r="AB18" s="121">
        <f t="shared" si="2"/>
        <v>3.0569948186528497E-2</v>
      </c>
    </row>
    <row r="19" spans="1:28" x14ac:dyDescent="0.25">
      <c r="A19" s="65" t="str">
        <f>$S$1&amp;" ("&amp;$V$2&amp;" to "&amp;$Z$2&amp;")"</f>
        <v>Roxby Downs (2015-16 to 2019-20)</v>
      </c>
      <c r="B19" s="65"/>
      <c r="C19" s="65"/>
      <c r="D19" s="65"/>
      <c r="E19" s="65"/>
      <c r="F19" s="65"/>
      <c r="G19" s="65" t="str">
        <f>$S$1&amp;" ("&amp;$V$2&amp;" to "&amp;$Z$2&amp;")"</f>
        <v>Roxby Downs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483</v>
      </c>
      <c r="Z19" s="116">
        <v>569</v>
      </c>
      <c r="AB19" s="121">
        <f t="shared" si="2"/>
        <v>0.14740932642487048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76</v>
      </c>
      <c r="Z20" s="116">
        <v>89</v>
      </c>
      <c r="AB20" s="121">
        <f t="shared" si="2"/>
        <v>2.3056994818652851E-2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229</v>
      </c>
      <c r="Z21" s="116">
        <v>223</v>
      </c>
      <c r="AB21" s="121">
        <f t="shared" si="2"/>
        <v>5.7772020725388604E-2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290</v>
      </c>
      <c r="Z22" s="116">
        <v>270</v>
      </c>
      <c r="AB22" s="121">
        <f t="shared" si="2"/>
        <v>6.9948186528497408E-2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88</v>
      </c>
      <c r="Z23" s="116">
        <v>78</v>
      </c>
      <c r="AB23" s="121">
        <f t="shared" si="2"/>
        <v>2.0207253886010364E-2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</v>
      </c>
      <c r="Z24" s="116">
        <v>6</v>
      </c>
      <c r="AB24" s="121">
        <f t="shared" si="2"/>
        <v>1.5544041450777201E-3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71</v>
      </c>
      <c r="Z25" s="116">
        <v>50</v>
      </c>
      <c r="AB25" s="121">
        <f t="shared" si="2"/>
        <v>1.2953367875647668E-2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32</v>
      </c>
      <c r="Z26" s="116">
        <v>41</v>
      </c>
      <c r="AB26" s="121">
        <f t="shared" si="2"/>
        <v>1.0621761658031088E-2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93</v>
      </c>
      <c r="Z27" s="116">
        <v>109</v>
      </c>
      <c r="AB27" s="121">
        <f t="shared" si="2"/>
        <v>2.8238341968911916E-2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603</v>
      </c>
      <c r="Z28" s="116">
        <v>583</v>
      </c>
      <c r="AB28" s="121">
        <f t="shared" si="2"/>
        <v>0.1510362694300518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46</v>
      </c>
      <c r="Z29" s="116">
        <v>53</v>
      </c>
      <c r="AB29" s="121">
        <f t="shared" si="2"/>
        <v>1.3730569948186529E-2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229</v>
      </c>
      <c r="Z30" s="116">
        <v>208</v>
      </c>
      <c r="AB30" s="121">
        <f t="shared" si="2"/>
        <v>5.3886010362694303E-2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125</v>
      </c>
      <c r="Z31" s="116">
        <v>148</v>
      </c>
      <c r="AB31" s="121">
        <f t="shared" si="2"/>
        <v>3.8341968911917101E-2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11</v>
      </c>
      <c r="Z32" s="116">
        <v>13</v>
      </c>
      <c r="AB32" s="121">
        <f t="shared" si="2"/>
        <v>3.367875647668394E-3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90</v>
      </c>
      <c r="Z33" s="116">
        <v>57</v>
      </c>
      <c r="AB33" s="121">
        <f t="shared" si="2"/>
        <v>1.4766839378238342E-2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3921</v>
      </c>
      <c r="Z34" s="124">
        <v>3860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2114</v>
      </c>
      <c r="AB37" s="136">
        <f>Z37/Z40*100</f>
        <v>80.349676928924367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517</v>
      </c>
      <c r="AB38" s="136">
        <f>Z38/Z40*100</f>
        <v>19.650323071075636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2631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7</v>
      </c>
      <c r="Y44" s="116">
        <v>6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28</v>
      </c>
      <c r="W45" s="116">
        <v>35</v>
      </c>
      <c r="X45" s="116">
        <v>44</v>
      </c>
      <c r="Y45" s="116">
        <v>27</v>
      </c>
      <c r="Z45" s="116">
        <v>17</v>
      </c>
    </row>
    <row r="46" spans="19:32" x14ac:dyDescent="0.25">
      <c r="S46" s="119" t="s">
        <v>39</v>
      </c>
      <c r="T46" s="119"/>
      <c r="U46" s="116"/>
      <c r="V46" s="116">
        <v>97</v>
      </c>
      <c r="W46" s="116">
        <v>90</v>
      </c>
      <c r="X46" s="116">
        <v>97</v>
      </c>
      <c r="Y46" s="116">
        <v>103</v>
      </c>
      <c r="Z46" s="116">
        <v>107</v>
      </c>
    </row>
    <row r="47" spans="19:32" x14ac:dyDescent="0.25">
      <c r="S47" s="119" t="s">
        <v>40</v>
      </c>
      <c r="T47" s="119"/>
      <c r="U47" s="116"/>
      <c r="V47" s="116">
        <v>176</v>
      </c>
      <c r="W47" s="116">
        <v>230</v>
      </c>
      <c r="X47" s="116">
        <v>194</v>
      </c>
      <c r="Y47" s="116">
        <v>188</v>
      </c>
      <c r="Z47" s="116">
        <v>156</v>
      </c>
    </row>
    <row r="48" spans="19:32" x14ac:dyDescent="0.25">
      <c r="S48" s="119" t="s">
        <v>41</v>
      </c>
      <c r="T48" s="119"/>
      <c r="U48" s="116"/>
      <c r="V48" s="116">
        <v>315</v>
      </c>
      <c r="W48" s="116">
        <v>348</v>
      </c>
      <c r="X48" s="116">
        <v>371</v>
      </c>
      <c r="Y48" s="116">
        <v>332</v>
      </c>
      <c r="Z48" s="116">
        <v>335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339</v>
      </c>
      <c r="W49" s="116">
        <v>352</v>
      </c>
      <c r="X49" s="116">
        <v>325</v>
      </c>
      <c r="Y49" s="116">
        <v>307</v>
      </c>
      <c r="Z49" s="116">
        <v>299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Roxby Downs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253</v>
      </c>
      <c r="W50" s="116">
        <v>315</v>
      </c>
      <c r="X50" s="116">
        <v>269</v>
      </c>
      <c r="Y50" s="116">
        <v>318</v>
      </c>
      <c r="Z50" s="116">
        <v>315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232</v>
      </c>
      <c r="W51" s="116">
        <v>230</v>
      </c>
      <c r="X51" s="116">
        <v>232</v>
      </c>
      <c r="Y51" s="116">
        <v>255</v>
      </c>
      <c r="Z51" s="116">
        <v>228</v>
      </c>
    </row>
    <row r="52" spans="1:26" ht="15" customHeight="1" x14ac:dyDescent="0.25">
      <c r="S52" s="119" t="s">
        <v>45</v>
      </c>
      <c r="T52" s="119"/>
      <c r="U52" s="116"/>
      <c r="V52" s="116">
        <v>203</v>
      </c>
      <c r="W52" s="116">
        <v>210</v>
      </c>
      <c r="X52" s="116">
        <v>211</v>
      </c>
      <c r="Y52" s="116">
        <v>192</v>
      </c>
      <c r="Z52" s="116">
        <v>176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154</v>
      </c>
      <c r="W53" s="116">
        <v>151</v>
      </c>
      <c r="X53" s="116">
        <v>152</v>
      </c>
      <c r="Y53" s="116">
        <v>173</v>
      </c>
      <c r="Z53" s="116">
        <v>170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148</v>
      </c>
      <c r="W54" s="116">
        <v>156</v>
      </c>
      <c r="X54" s="116">
        <v>180</v>
      </c>
      <c r="Y54" s="116">
        <v>164</v>
      </c>
      <c r="Z54" s="116">
        <v>166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58</v>
      </c>
      <c r="W55" s="116">
        <v>61</v>
      </c>
      <c r="X55" s="116">
        <v>67</v>
      </c>
      <c r="Y55" s="116">
        <v>71</v>
      </c>
      <c r="Z55" s="116">
        <v>85</v>
      </c>
    </row>
    <row r="56" spans="1:26" ht="15" customHeight="1" x14ac:dyDescent="0.25">
      <c r="S56" s="119" t="s">
        <v>49</v>
      </c>
      <c r="T56" s="119"/>
      <c r="U56" s="116"/>
      <c r="V56" s="116">
        <v>22</v>
      </c>
      <c r="W56" s="116">
        <v>26</v>
      </c>
      <c r="X56" s="116">
        <v>31</v>
      </c>
      <c r="Y56" s="116">
        <v>31</v>
      </c>
      <c r="Z56" s="116">
        <v>25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4</v>
      </c>
      <c r="X57" s="116">
        <v>9</v>
      </c>
      <c r="Y57" s="116">
        <v>9</v>
      </c>
      <c r="Z57" s="116">
        <v>6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2015</v>
      </c>
      <c r="W61" s="116">
        <v>2208</v>
      </c>
      <c r="X61" s="116">
        <v>2183</v>
      </c>
      <c r="Y61" s="116">
        <v>2179</v>
      </c>
      <c r="Z61" s="116">
        <v>2086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5</v>
      </c>
      <c r="X63" s="116">
        <v>1</v>
      </c>
      <c r="Y63" s="116">
        <v>3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25</v>
      </c>
      <c r="W64" s="116">
        <v>39</v>
      </c>
      <c r="X64" s="116">
        <v>48</v>
      </c>
      <c r="Y64" s="116">
        <v>36</v>
      </c>
      <c r="Z64" s="116">
        <v>42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Roxby Downs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75</v>
      </c>
      <c r="W65" s="116">
        <v>73</v>
      </c>
      <c r="X65" s="116">
        <v>76</v>
      </c>
      <c r="Y65" s="116">
        <v>70</v>
      </c>
      <c r="Z65" s="116">
        <v>135</v>
      </c>
    </row>
    <row r="66" spans="1:26" x14ac:dyDescent="0.25">
      <c r="S66" s="119" t="s">
        <v>40</v>
      </c>
      <c r="T66" s="119"/>
      <c r="U66" s="116"/>
      <c r="V66" s="116">
        <v>173</v>
      </c>
      <c r="W66" s="116">
        <v>219</v>
      </c>
      <c r="X66" s="116">
        <v>171</v>
      </c>
      <c r="Y66" s="116">
        <v>164</v>
      </c>
      <c r="Z66" s="116">
        <v>143</v>
      </c>
    </row>
    <row r="67" spans="1:26" x14ac:dyDescent="0.25">
      <c r="S67" s="119" t="s">
        <v>41</v>
      </c>
      <c r="T67" s="119"/>
      <c r="U67" s="116"/>
      <c r="V67" s="116">
        <v>220</v>
      </c>
      <c r="W67" s="116">
        <v>255</v>
      </c>
      <c r="X67" s="116">
        <v>299</v>
      </c>
      <c r="Y67" s="116">
        <v>304</v>
      </c>
      <c r="Z67" s="116">
        <v>275</v>
      </c>
    </row>
    <row r="68" spans="1:26" x14ac:dyDescent="0.25">
      <c r="S68" s="119" t="s">
        <v>42</v>
      </c>
      <c r="T68" s="119"/>
      <c r="U68" s="116"/>
      <c r="V68" s="116">
        <v>239</v>
      </c>
      <c r="W68" s="116">
        <v>311</v>
      </c>
      <c r="X68" s="116">
        <v>297</v>
      </c>
      <c r="Y68" s="116">
        <v>316</v>
      </c>
      <c r="Z68" s="116">
        <v>285</v>
      </c>
    </row>
    <row r="69" spans="1:26" x14ac:dyDescent="0.25">
      <c r="S69" s="119" t="s">
        <v>43</v>
      </c>
      <c r="T69" s="119"/>
      <c r="U69" s="116"/>
      <c r="V69" s="116">
        <v>186</v>
      </c>
      <c r="W69" s="116">
        <v>220</v>
      </c>
      <c r="X69" s="116">
        <v>267</v>
      </c>
      <c r="Y69" s="116">
        <v>252</v>
      </c>
      <c r="Z69" s="116">
        <v>279</v>
      </c>
    </row>
    <row r="70" spans="1:26" x14ac:dyDescent="0.25">
      <c r="S70" s="119" t="s">
        <v>44</v>
      </c>
      <c r="T70" s="119"/>
      <c r="U70" s="116"/>
      <c r="V70" s="116">
        <v>126</v>
      </c>
      <c r="W70" s="116">
        <v>161</v>
      </c>
      <c r="X70" s="116">
        <v>145</v>
      </c>
      <c r="Y70" s="116">
        <v>188</v>
      </c>
      <c r="Z70" s="116">
        <v>191</v>
      </c>
    </row>
    <row r="71" spans="1:26" x14ac:dyDescent="0.25">
      <c r="S71" s="119" t="s">
        <v>45</v>
      </c>
      <c r="T71" s="119"/>
      <c r="U71" s="116"/>
      <c r="V71" s="116">
        <v>135</v>
      </c>
      <c r="W71" s="116">
        <v>134</v>
      </c>
      <c r="X71" s="116">
        <v>142</v>
      </c>
      <c r="Y71" s="116">
        <v>137</v>
      </c>
      <c r="Z71" s="116">
        <v>135</v>
      </c>
    </row>
    <row r="72" spans="1:26" x14ac:dyDescent="0.25">
      <c r="S72" s="119" t="s">
        <v>46</v>
      </c>
      <c r="T72" s="119"/>
      <c r="U72" s="116"/>
      <c r="V72" s="116">
        <v>106</v>
      </c>
      <c r="W72" s="116">
        <v>117</v>
      </c>
      <c r="X72" s="116">
        <v>133</v>
      </c>
      <c r="Y72" s="116">
        <v>120</v>
      </c>
      <c r="Z72" s="116">
        <v>120</v>
      </c>
    </row>
    <row r="73" spans="1:26" x14ac:dyDescent="0.25">
      <c r="S73" s="119" t="s">
        <v>47</v>
      </c>
      <c r="T73" s="119"/>
      <c r="U73" s="116"/>
      <c r="V73" s="116">
        <v>78</v>
      </c>
      <c r="W73" s="116">
        <v>93</v>
      </c>
      <c r="X73" s="116">
        <v>127</v>
      </c>
      <c r="Y73" s="116">
        <v>107</v>
      </c>
      <c r="Z73" s="116">
        <v>104</v>
      </c>
    </row>
    <row r="74" spans="1:26" x14ac:dyDescent="0.25">
      <c r="S74" s="119" t="s">
        <v>48</v>
      </c>
      <c r="T74" s="119"/>
      <c r="U74" s="116"/>
      <c r="V74" s="116">
        <v>21</v>
      </c>
      <c r="W74" s="116">
        <v>45</v>
      </c>
      <c r="X74" s="116">
        <v>34</v>
      </c>
      <c r="Y74" s="116">
        <v>36</v>
      </c>
      <c r="Z74" s="116">
        <v>47</v>
      </c>
    </row>
    <row r="75" spans="1:26" x14ac:dyDescent="0.25">
      <c r="S75" s="119" t="s">
        <v>49</v>
      </c>
      <c r="T75" s="119"/>
      <c r="U75" s="116"/>
      <c r="V75" s="116">
        <v>5</v>
      </c>
      <c r="W75" s="116">
        <v>9</v>
      </c>
      <c r="X75" s="116">
        <v>11</v>
      </c>
      <c r="Y75" s="116">
        <v>9</v>
      </c>
      <c r="Z75" s="116">
        <v>14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1393</v>
      </c>
      <c r="W80" s="116">
        <v>1677</v>
      </c>
      <c r="X80" s="116">
        <v>1752</v>
      </c>
      <c r="Y80" s="116">
        <v>1742</v>
      </c>
      <c r="Z80" s="116">
        <v>1773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Roxby Downs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95</v>
      </c>
      <c r="W83" s="116">
        <v>100</v>
      </c>
      <c r="X83" s="116">
        <v>115</v>
      </c>
      <c r="Y83" s="116">
        <v>95</v>
      </c>
      <c r="Z83" s="116">
        <v>95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153</v>
      </c>
      <c r="W84" s="116">
        <v>124</v>
      </c>
      <c r="X84" s="116">
        <v>109</v>
      </c>
      <c r="Y84" s="116">
        <v>123</v>
      </c>
      <c r="Z84" s="116">
        <v>114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481</v>
      </c>
      <c r="W85" s="116">
        <v>539</v>
      </c>
      <c r="X85" s="116">
        <v>563</v>
      </c>
      <c r="Y85" s="116">
        <v>538</v>
      </c>
      <c r="Z85" s="116">
        <v>519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3,856</v>
      </c>
      <c r="D86" s="98">
        <f t="shared" ref="D86:D91" si="4">AD4</f>
        <v>-1.6326530612244872E-2</v>
      </c>
      <c r="E86" s="99">
        <f t="shared" ref="E86:E91" si="5">AD4</f>
        <v>-1.6326530612244872E-2</v>
      </c>
      <c r="F86" s="98">
        <f t="shared" ref="F86:F91" si="6">AF4</f>
        <v>0.13311783720246839</v>
      </c>
      <c r="G86" s="99">
        <f t="shared" ref="G86:G91" si="7">AF4</f>
        <v>0.13311783720246839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24</v>
      </c>
      <c r="W86" s="116">
        <v>27</v>
      </c>
      <c r="X86" s="116">
        <v>24</v>
      </c>
      <c r="Y86" s="116">
        <v>28</v>
      </c>
      <c r="Z86" s="116">
        <v>32</v>
      </c>
    </row>
    <row r="87" spans="1:30" ht="15" customHeight="1" x14ac:dyDescent="0.25">
      <c r="A87" s="100" t="s">
        <v>4</v>
      </c>
      <c r="B87" s="51"/>
      <c r="C87" s="101" t="str">
        <f t="shared" si="3"/>
        <v>2,087</v>
      </c>
      <c r="D87" s="98">
        <f t="shared" si="4"/>
        <v>-4.2221202386415801E-2</v>
      </c>
      <c r="E87" s="99">
        <f t="shared" si="5"/>
        <v>-4.2221202386415801E-2</v>
      </c>
      <c r="F87" s="98">
        <f t="shared" si="6"/>
        <v>3.6761053154495738E-2</v>
      </c>
      <c r="G87" s="99">
        <f t="shared" si="7"/>
        <v>3.6761053154495738E-2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21</v>
      </c>
      <c r="W87" s="116">
        <v>22</v>
      </c>
      <c r="X87" s="116">
        <v>27</v>
      </c>
      <c r="Y87" s="116">
        <v>19</v>
      </c>
      <c r="Z87" s="116">
        <v>22</v>
      </c>
    </row>
    <row r="88" spans="1:30" ht="15" customHeight="1" x14ac:dyDescent="0.25">
      <c r="A88" s="100" t="s">
        <v>5</v>
      </c>
      <c r="B88" s="51"/>
      <c r="C88" s="101" t="str">
        <f t="shared" si="3"/>
        <v>1,775</v>
      </c>
      <c r="D88" s="98">
        <f t="shared" si="4"/>
        <v>1.9529006318207864E-2</v>
      </c>
      <c r="E88" s="99">
        <f t="shared" si="5"/>
        <v>1.9529006318207864E-2</v>
      </c>
      <c r="F88" s="98">
        <f t="shared" si="6"/>
        <v>0.27789776817854572</v>
      </c>
      <c r="G88" s="99">
        <f t="shared" si="7"/>
        <v>0.27789776817854572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22</v>
      </c>
      <c r="W88" s="116">
        <v>26</v>
      </c>
      <c r="X88" s="116">
        <v>28</v>
      </c>
      <c r="Y88" s="116">
        <v>27</v>
      </c>
      <c r="Z88" s="116">
        <v>22</v>
      </c>
    </row>
    <row r="89" spans="1:30" ht="15" customHeight="1" x14ac:dyDescent="0.25">
      <c r="A89" s="51" t="s">
        <v>6</v>
      </c>
      <c r="B89" s="51"/>
      <c r="C89" s="101" t="str">
        <f t="shared" si="3"/>
        <v>2,638</v>
      </c>
      <c r="D89" s="98">
        <f t="shared" si="4"/>
        <v>-2.8718703976435944E-2</v>
      </c>
      <c r="E89" s="99">
        <f t="shared" si="5"/>
        <v>-2.8718703976435944E-2</v>
      </c>
      <c r="F89" s="98">
        <f t="shared" si="6"/>
        <v>0.10192147034252308</v>
      </c>
      <c r="G89" s="99">
        <f t="shared" si="7"/>
        <v>0.10192147034252308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311</v>
      </c>
      <c r="W89" s="116">
        <v>366</v>
      </c>
      <c r="X89" s="116">
        <v>401</v>
      </c>
      <c r="Y89" s="116">
        <v>413</v>
      </c>
      <c r="Z89" s="116">
        <v>397</v>
      </c>
    </row>
    <row r="90" spans="1:30" ht="15" customHeight="1" x14ac:dyDescent="0.25">
      <c r="A90" s="51" t="s">
        <v>100</v>
      </c>
      <c r="B90" s="51"/>
      <c r="C90" s="101" t="str">
        <f t="shared" si="3"/>
        <v>$80,800</v>
      </c>
      <c r="D90" s="98">
        <f t="shared" si="4"/>
        <v>-4.7741262573585241E-2</v>
      </c>
      <c r="E90" s="99">
        <f t="shared" si="5"/>
        <v>-4.7741262573585241E-2</v>
      </c>
      <c r="F90" s="98">
        <f t="shared" si="6"/>
        <v>3.8775961482833798E-2</v>
      </c>
      <c r="G90" s="99">
        <f t="shared" si="7"/>
        <v>3.8775961482833798E-2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169</v>
      </c>
      <c r="W90" s="116">
        <v>172</v>
      </c>
      <c r="X90" s="116">
        <v>178</v>
      </c>
      <c r="Y90" s="116">
        <v>193</v>
      </c>
      <c r="Z90" s="116">
        <v>187</v>
      </c>
    </row>
    <row r="91" spans="1:30" ht="15" customHeight="1" x14ac:dyDescent="0.25">
      <c r="A91" s="51" t="s">
        <v>7</v>
      </c>
      <c r="B91" s="51"/>
      <c r="C91" s="101" t="str">
        <f t="shared" si="3"/>
        <v>$267.3 mil</v>
      </c>
      <c r="D91" s="98">
        <f t="shared" si="4"/>
        <v>7.011923134444098E-3</v>
      </c>
      <c r="E91" s="99">
        <f t="shared" si="5"/>
        <v>7.011923134444098E-3</v>
      </c>
      <c r="F91" s="98">
        <f t="shared" si="6"/>
        <v>0.25597301656721028</v>
      </c>
      <c r="G91" s="99">
        <f t="shared" si="7"/>
        <v>0.25597301656721028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1407</v>
      </c>
      <c r="W91" s="116">
        <v>1503</v>
      </c>
      <c r="X91" s="116">
        <v>1562</v>
      </c>
      <c r="Y91" s="116">
        <v>1564</v>
      </c>
      <c r="Z91" s="116">
        <v>1502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65</v>
      </c>
      <c r="W93" s="116">
        <v>73</v>
      </c>
      <c r="X93" s="116">
        <v>80</v>
      </c>
      <c r="Y93" s="116">
        <v>88</v>
      </c>
      <c r="Z93" s="116">
        <v>86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165</v>
      </c>
      <c r="W94" s="116">
        <v>177</v>
      </c>
      <c r="X94" s="116">
        <v>169</v>
      </c>
      <c r="Y94" s="116">
        <v>171</v>
      </c>
      <c r="Z94" s="116">
        <v>165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78</v>
      </c>
      <c r="W95" s="116">
        <v>93</v>
      </c>
      <c r="X95" s="116">
        <v>93</v>
      </c>
      <c r="Y95" s="116">
        <v>99</v>
      </c>
      <c r="Z95" s="116">
        <v>112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136</v>
      </c>
      <c r="W96" s="116">
        <v>140</v>
      </c>
      <c r="X96" s="116">
        <v>135</v>
      </c>
      <c r="Y96" s="116">
        <v>150</v>
      </c>
      <c r="Z96" s="116">
        <v>135</v>
      </c>
    </row>
    <row r="97" spans="1:32" ht="15" customHeight="1" x14ac:dyDescent="0.25">
      <c r="S97" s="119" t="s">
        <v>191</v>
      </c>
      <c r="T97" s="119"/>
      <c r="U97" s="116"/>
      <c r="V97" s="116">
        <v>180</v>
      </c>
      <c r="W97" s="116">
        <v>184</v>
      </c>
      <c r="X97" s="116">
        <v>189</v>
      </c>
      <c r="Y97" s="116">
        <v>207</v>
      </c>
      <c r="Z97" s="116">
        <v>191</v>
      </c>
    </row>
    <row r="98" spans="1:32" ht="15" customHeight="1" x14ac:dyDescent="0.25">
      <c r="S98" s="119" t="s">
        <v>192</v>
      </c>
      <c r="T98" s="119"/>
      <c r="U98" s="116"/>
      <c r="V98" s="116">
        <v>87</v>
      </c>
      <c r="W98" s="116">
        <v>107</v>
      </c>
      <c r="X98" s="116">
        <v>107</v>
      </c>
      <c r="Y98" s="116">
        <v>88</v>
      </c>
      <c r="Z98" s="116">
        <v>84</v>
      </c>
    </row>
    <row r="99" spans="1:32" ht="15" customHeight="1" x14ac:dyDescent="0.25">
      <c r="S99" s="119" t="s">
        <v>193</v>
      </c>
      <c r="T99" s="119"/>
      <c r="U99" s="116"/>
      <c r="V99" s="116">
        <v>38</v>
      </c>
      <c r="W99" s="116">
        <v>58</v>
      </c>
      <c r="X99" s="116">
        <v>94</v>
      </c>
      <c r="Y99" s="116">
        <v>115</v>
      </c>
      <c r="Z99" s="116">
        <v>111</v>
      </c>
    </row>
    <row r="100" spans="1:32" ht="15" customHeight="1" x14ac:dyDescent="0.25">
      <c r="S100" s="119" t="s">
        <v>59</v>
      </c>
      <c r="T100" s="119"/>
      <c r="U100" s="116"/>
      <c r="V100" s="116">
        <v>112</v>
      </c>
      <c r="W100" s="116">
        <v>131</v>
      </c>
      <c r="X100" s="116">
        <v>136</v>
      </c>
      <c r="Y100" s="116">
        <v>125</v>
      </c>
      <c r="Z100" s="116">
        <v>141</v>
      </c>
    </row>
    <row r="101" spans="1:32" x14ac:dyDescent="0.25">
      <c r="A101" s="20"/>
      <c r="S101" s="122" t="s">
        <v>54</v>
      </c>
      <c r="T101" s="122"/>
      <c r="U101" s="116"/>
      <c r="V101" s="116">
        <v>985</v>
      </c>
      <c r="W101" s="116">
        <v>1063</v>
      </c>
      <c r="X101" s="116">
        <v>1129</v>
      </c>
      <c r="Y101" s="116">
        <v>1153</v>
      </c>
      <c r="Z101" s="116">
        <v>1134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2967</v>
      </c>
      <c r="W104" s="116">
        <v>3391</v>
      </c>
      <c r="X104" s="116">
        <v>3443</v>
      </c>
      <c r="Y104" s="116">
        <v>3464</v>
      </c>
      <c r="Z104" s="116">
        <v>3424</v>
      </c>
      <c r="AB104" s="113" t="str">
        <f>TEXT(Z104,"###,###")</f>
        <v>3,424</v>
      </c>
      <c r="AD104" s="134">
        <f>Z104/($Z$4)*100</f>
        <v>88.796680497925308</v>
      </c>
      <c r="AF104" s="113"/>
    </row>
    <row r="105" spans="1:32" x14ac:dyDescent="0.25">
      <c r="S105" s="119" t="s">
        <v>18</v>
      </c>
      <c r="T105" s="119"/>
      <c r="U105" s="116"/>
      <c r="V105" s="116">
        <v>300</v>
      </c>
      <c r="W105" s="116">
        <v>335</v>
      </c>
      <c r="X105" s="116">
        <v>350</v>
      </c>
      <c r="Y105" s="116">
        <v>328</v>
      </c>
      <c r="Z105" s="116">
        <v>331</v>
      </c>
      <c r="AB105" s="113" t="str">
        <f>TEXT(Z105,"###,###")</f>
        <v>331</v>
      </c>
      <c r="AD105" s="134">
        <f>Z105/($Z$4)*100</f>
        <v>8.5840248962655608</v>
      </c>
      <c r="AF105" s="113"/>
    </row>
    <row r="106" spans="1:32" x14ac:dyDescent="0.25">
      <c r="S106" s="122" t="s">
        <v>54</v>
      </c>
      <c r="T106" s="122"/>
      <c r="U106" s="124"/>
      <c r="V106" s="124">
        <v>3267</v>
      </c>
      <c r="W106" s="124">
        <v>3726</v>
      </c>
      <c r="X106" s="124">
        <v>3793</v>
      </c>
      <c r="Y106" s="124">
        <v>3792</v>
      </c>
      <c r="Z106" s="124">
        <v>3755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199</v>
      </c>
      <c r="W108" s="116">
        <v>283</v>
      </c>
      <c r="X108" s="116">
        <v>349</v>
      </c>
      <c r="Y108" s="116">
        <v>233</v>
      </c>
      <c r="Z108" s="116">
        <v>242</v>
      </c>
      <c r="AB108" s="113" t="str">
        <f>TEXT(Z108,"###,###")</f>
        <v>242</v>
      </c>
      <c r="AD108" s="134">
        <f>Z108/($Z$4)*100</f>
        <v>6.2759336099585061</v>
      </c>
      <c r="AF108" s="113"/>
    </row>
    <row r="109" spans="1:32" x14ac:dyDescent="0.25">
      <c r="S109" s="119" t="s">
        <v>21</v>
      </c>
      <c r="T109" s="119"/>
      <c r="U109" s="116"/>
      <c r="V109" s="116">
        <v>291</v>
      </c>
      <c r="W109" s="116">
        <v>454</v>
      </c>
      <c r="X109" s="116">
        <v>466</v>
      </c>
      <c r="Y109" s="116">
        <v>275</v>
      </c>
      <c r="Z109" s="116">
        <v>329</v>
      </c>
      <c r="AB109" s="113" t="str">
        <f>TEXT(Z109,"###,###")</f>
        <v>329</v>
      </c>
      <c r="AD109" s="134">
        <f>Z109/($Z$4)*100</f>
        <v>8.5321576763485485</v>
      </c>
      <c r="AF109" s="113"/>
    </row>
    <row r="110" spans="1:32" x14ac:dyDescent="0.25">
      <c r="S110" s="119" t="s">
        <v>22</v>
      </c>
      <c r="T110" s="119"/>
      <c r="U110" s="116"/>
      <c r="V110" s="116">
        <v>589</v>
      </c>
      <c r="W110" s="116">
        <v>627</v>
      </c>
      <c r="X110" s="116">
        <v>604</v>
      </c>
      <c r="Y110" s="116">
        <v>863</v>
      </c>
      <c r="Z110" s="116">
        <v>845</v>
      </c>
      <c r="AB110" s="113" t="str">
        <f>TEXT(Z110,"###,###")</f>
        <v>845</v>
      </c>
      <c r="AD110" s="134">
        <f>Z110/($Z$4)*100</f>
        <v>21.913900414937761</v>
      </c>
      <c r="AF110" s="113"/>
    </row>
    <row r="111" spans="1:32" x14ac:dyDescent="0.25">
      <c r="S111" s="119" t="s">
        <v>23</v>
      </c>
      <c r="T111" s="119"/>
      <c r="U111" s="116"/>
      <c r="V111" s="116">
        <v>2189</v>
      </c>
      <c r="W111" s="116">
        <v>2362</v>
      </c>
      <c r="X111" s="116">
        <v>2377</v>
      </c>
      <c r="Y111" s="116">
        <v>2430</v>
      </c>
      <c r="Z111" s="116">
        <v>2337</v>
      </c>
      <c r="AB111" s="113" t="str">
        <f>TEXT(Z111,"###,###")</f>
        <v>2,337</v>
      </c>
      <c r="AD111" s="134">
        <f>Z111/($Z$4)*100</f>
        <v>60.606846473029044</v>
      </c>
      <c r="AF111" s="113"/>
    </row>
    <row r="112" spans="1:32" x14ac:dyDescent="0.25">
      <c r="S112" s="122" t="s">
        <v>54</v>
      </c>
      <c r="T112" s="122"/>
      <c r="U112" s="116"/>
      <c r="V112" s="116">
        <v>3408</v>
      </c>
      <c r="W112" s="116">
        <v>3885</v>
      </c>
      <c r="X112" s="116">
        <v>3933</v>
      </c>
      <c r="Y112" s="116">
        <v>3922</v>
      </c>
      <c r="Z112" s="116">
        <v>3860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39.229999999999997</v>
      </c>
      <c r="W118" s="135">
        <v>37.14</v>
      </c>
      <c r="X118" s="135">
        <v>37.4</v>
      </c>
      <c r="Y118" s="135">
        <v>37.590000000000003</v>
      </c>
      <c r="Z118" s="135">
        <v>37.89</v>
      </c>
      <c r="AB118" s="113" t="str">
        <f>TEXT(Z118,"##.0")</f>
        <v>37.9</v>
      </c>
    </row>
    <row r="120" spans="19:32" x14ac:dyDescent="0.25">
      <c r="S120" s="105" t="s">
        <v>102</v>
      </c>
      <c r="T120" s="116"/>
      <c r="U120" s="116"/>
      <c r="V120" s="116">
        <v>2272</v>
      </c>
      <c r="W120" s="116">
        <v>2389</v>
      </c>
      <c r="X120" s="116">
        <v>2550</v>
      </c>
      <c r="Y120" s="116">
        <v>2556</v>
      </c>
      <c r="Z120" s="116">
        <v>2496</v>
      </c>
      <c r="AB120" s="113" t="str">
        <f>TEXT(Z120,"###,###")</f>
        <v>2,496</v>
      </c>
    </row>
    <row r="121" spans="19:32" x14ac:dyDescent="0.25">
      <c r="S121" s="105" t="s">
        <v>103</v>
      </c>
      <c r="T121" s="116"/>
      <c r="U121" s="116"/>
      <c r="V121" s="116">
        <v>33</v>
      </c>
      <c r="W121" s="116">
        <v>25</v>
      </c>
      <c r="X121" s="116">
        <v>24</v>
      </c>
      <c r="Y121" s="116">
        <v>32</v>
      </c>
      <c r="Z121" s="116">
        <v>20</v>
      </c>
      <c r="AB121" s="113" t="str">
        <f>TEXT(Z121,"###,###")</f>
        <v>20</v>
      </c>
    </row>
    <row r="122" spans="19:32" x14ac:dyDescent="0.25">
      <c r="S122" s="105" t="s">
        <v>104</v>
      </c>
      <c r="T122" s="116"/>
      <c r="U122" s="116"/>
      <c r="V122" s="116">
        <v>89</v>
      </c>
      <c r="W122" s="116">
        <v>152</v>
      </c>
      <c r="X122" s="116">
        <v>113</v>
      </c>
      <c r="Y122" s="116">
        <v>132</v>
      </c>
      <c r="Z122" s="116">
        <v>121</v>
      </c>
      <c r="AB122" s="113" t="str">
        <f>TEXT(Z122,"###,###")</f>
        <v>121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2361</v>
      </c>
      <c r="W124" s="116">
        <v>2541</v>
      </c>
      <c r="X124" s="116">
        <v>2663</v>
      </c>
      <c r="Y124" s="116">
        <v>2688</v>
      </c>
      <c r="Z124" s="116">
        <v>2617</v>
      </c>
      <c r="AB124" s="113" t="str">
        <f>TEXT(Z124,"###,###")</f>
        <v>2,617</v>
      </c>
      <c r="AD124" s="131">
        <f>Z124/$Z$7*100</f>
        <v>99.203942380591357</v>
      </c>
    </row>
    <row r="125" spans="19:32" x14ac:dyDescent="0.25">
      <c r="S125" s="105" t="s">
        <v>106</v>
      </c>
      <c r="T125" s="116"/>
      <c r="U125" s="116"/>
      <c r="V125" s="116">
        <v>122</v>
      </c>
      <c r="W125" s="116">
        <v>177</v>
      </c>
      <c r="X125" s="116">
        <v>137</v>
      </c>
      <c r="Y125" s="116">
        <v>164</v>
      </c>
      <c r="Z125" s="116">
        <v>141</v>
      </c>
      <c r="AB125" s="113" t="str">
        <f>TEXT(Z125,"###,###")</f>
        <v>141</v>
      </c>
      <c r="AD125" s="131">
        <f>Z125/$Z$7*100</f>
        <v>5.3449583017437448</v>
      </c>
    </row>
    <row r="127" spans="19:32" x14ac:dyDescent="0.25">
      <c r="S127" s="105" t="s">
        <v>107</v>
      </c>
      <c r="T127" s="116"/>
      <c r="U127" s="116"/>
      <c r="V127" s="116">
        <v>1411</v>
      </c>
      <c r="W127" s="116">
        <v>1503</v>
      </c>
      <c r="X127" s="116">
        <v>1562</v>
      </c>
      <c r="Y127" s="116">
        <v>1559</v>
      </c>
      <c r="Z127" s="116">
        <v>1505</v>
      </c>
      <c r="AB127" s="113" t="str">
        <f>TEXT(Z127,"###,###")</f>
        <v>1,505</v>
      </c>
      <c r="AD127" s="131">
        <f>Z127/$Z$7*100</f>
        <v>57.050796057619415</v>
      </c>
    </row>
    <row r="128" spans="19:32" x14ac:dyDescent="0.25">
      <c r="S128" s="105" t="s">
        <v>108</v>
      </c>
      <c r="T128" s="116"/>
      <c r="U128" s="116"/>
      <c r="V128" s="116">
        <v>985</v>
      </c>
      <c r="W128" s="116">
        <v>1063</v>
      </c>
      <c r="X128" s="116">
        <v>1127</v>
      </c>
      <c r="Y128" s="116">
        <v>1158</v>
      </c>
      <c r="Z128" s="116">
        <v>1131</v>
      </c>
      <c r="AB128" s="113" t="str">
        <f>TEXT(Z128,"###,###")</f>
        <v>1,131</v>
      </c>
      <c r="AD128" s="131">
        <f>Z128/$Z$7*100</f>
        <v>42.873388931008336</v>
      </c>
    </row>
    <row r="130" spans="19:20" x14ac:dyDescent="0.25">
      <c r="S130" s="105" t="s">
        <v>267</v>
      </c>
      <c r="T130" s="131">
        <v>94.617134192570134</v>
      </c>
    </row>
    <row r="131" spans="19:20" x14ac:dyDescent="0.25">
      <c r="S131" s="105" t="s">
        <v>268</v>
      </c>
      <c r="T131" s="131">
        <v>0.75815011372251706</v>
      </c>
    </row>
    <row r="132" spans="19:20" x14ac:dyDescent="0.25">
      <c r="S132" s="105" t="s">
        <v>269</v>
      </c>
      <c r="T132" s="131">
        <v>4.5868081880212284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FBA8E6-09D9-4D2C-98E7-9CCC96AB76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0E135D-E874-41B9-8C21-541849E16F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1FCB9BD-5F66-4816-92CC-9CFBBE1558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1147AE-C0A5-4C70-A9D5-C43515404C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9C9EE-6AFA-4BDE-92E4-40CB8BD4306A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167</v>
      </c>
      <c r="T1" s="103"/>
      <c r="U1" s="103"/>
      <c r="V1" s="103"/>
      <c r="W1" s="103"/>
      <c r="X1" s="103"/>
      <c r="Y1" s="104" t="s">
        <v>247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167</v>
      </c>
      <c r="Y3" s="109" t="s">
        <v>247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10.54 Salisbury,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89344</v>
      </c>
      <c r="W4" s="112">
        <v>92798</v>
      </c>
      <c r="X4" s="112">
        <v>97238</v>
      </c>
      <c r="Y4" s="112">
        <v>98226</v>
      </c>
      <c r="Z4" s="112">
        <v>99120</v>
      </c>
      <c r="AB4" s="113" t="str">
        <f>TEXT(Z4,"###,###")</f>
        <v>99,120</v>
      </c>
      <c r="AD4" s="114">
        <f>Z4/Y4-1</f>
        <v>9.1014598986012274E-3</v>
      </c>
      <c r="AF4" s="114">
        <f>Z4/V4-1</f>
        <v>0.10941977077363907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48098</v>
      </c>
      <c r="W5" s="112">
        <v>50051</v>
      </c>
      <c r="X5" s="112">
        <v>52992</v>
      </c>
      <c r="Y5" s="112">
        <v>53048</v>
      </c>
      <c r="Z5" s="112">
        <v>53674</v>
      </c>
      <c r="AB5" s="113" t="str">
        <f>TEXT(Z5,"###,###")</f>
        <v>53,674</v>
      </c>
      <c r="AD5" s="114">
        <f t="shared" ref="AD5:AD9" si="0">Z5/Y5-1</f>
        <v>1.1800633388629134E-2</v>
      </c>
      <c r="AF5" s="114">
        <f t="shared" ref="AF5:AF9" si="1">Z5/V5-1</f>
        <v>0.11592997629839075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41245</v>
      </c>
      <c r="W6" s="112">
        <v>42747</v>
      </c>
      <c r="X6" s="112">
        <v>44246</v>
      </c>
      <c r="Y6" s="112">
        <v>45172</v>
      </c>
      <c r="Z6" s="112">
        <v>45444</v>
      </c>
      <c r="AB6" s="113" t="str">
        <f>TEXT(Z6,"###,###")</f>
        <v>45,444</v>
      </c>
      <c r="AD6" s="114">
        <f t="shared" si="0"/>
        <v>6.0214292039315609E-3</v>
      </c>
      <c r="AF6" s="114">
        <f t="shared" si="1"/>
        <v>0.1018062795490362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67815</v>
      </c>
      <c r="W7" s="112">
        <v>69065</v>
      </c>
      <c r="X7" s="112">
        <v>71009</v>
      </c>
      <c r="Y7" s="112">
        <v>71850</v>
      </c>
      <c r="Z7" s="112">
        <v>72972</v>
      </c>
      <c r="AB7" s="113" t="str">
        <f>TEXT(Z7,"###,###")</f>
        <v>72,972</v>
      </c>
      <c r="AD7" s="114">
        <f t="shared" si="0"/>
        <v>1.561586638830903E-2</v>
      </c>
      <c r="AF7" s="114">
        <f t="shared" si="1"/>
        <v>7.6045122760451278E-2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99,120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72,972</v>
      </c>
      <c r="P8" s="69"/>
      <c r="S8" s="111" t="s">
        <v>86</v>
      </c>
      <c r="T8" s="112"/>
      <c r="U8" s="112"/>
      <c r="V8" s="112">
        <v>42641.89</v>
      </c>
      <c r="W8" s="112">
        <v>42818</v>
      </c>
      <c r="X8" s="112">
        <v>44229</v>
      </c>
      <c r="Y8" s="112">
        <v>45077</v>
      </c>
      <c r="Z8" s="112">
        <v>44723.47</v>
      </c>
      <c r="AB8" s="113" t="str">
        <f>TEXT(Z8,"$###,###")</f>
        <v>$44,723</v>
      </c>
      <c r="AD8" s="114">
        <f t="shared" si="0"/>
        <v>-7.8428023160369564E-3</v>
      </c>
      <c r="AF8" s="114">
        <f t="shared" si="1"/>
        <v>4.8815378492838901E-2</v>
      </c>
    </row>
    <row r="9" spans="1:32" x14ac:dyDescent="0.25">
      <c r="A9" s="32" t="s">
        <v>15</v>
      </c>
      <c r="B9" s="73"/>
      <c r="C9" s="74"/>
      <c r="D9" s="75">
        <f>AD104</f>
        <v>80.117029862792577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54.109795538014581</v>
      </c>
      <c r="P9" s="76" t="s">
        <v>87</v>
      </c>
      <c r="S9" s="111" t="s">
        <v>7</v>
      </c>
      <c r="T9" s="112"/>
      <c r="U9" s="112"/>
      <c r="V9" s="112">
        <v>3196242741</v>
      </c>
      <c r="W9" s="112">
        <v>3303177265</v>
      </c>
      <c r="X9" s="112">
        <v>3518369293</v>
      </c>
      <c r="Y9" s="112">
        <v>3635894783</v>
      </c>
      <c r="Z9" s="112">
        <v>3777820303</v>
      </c>
      <c r="AB9" s="113" t="str">
        <f>TEXT(Z9/1000000,"$#,###.0")&amp;" mil"</f>
        <v>$3,777.8 mil</v>
      </c>
      <c r="AD9" s="114">
        <f t="shared" si="0"/>
        <v>3.9034550907135035E-2</v>
      </c>
      <c r="AF9" s="114">
        <f t="shared" si="1"/>
        <v>0.18195663130956174</v>
      </c>
    </row>
    <row r="10" spans="1:32" x14ac:dyDescent="0.25">
      <c r="A10" s="32" t="s">
        <v>18</v>
      </c>
      <c r="B10" s="73"/>
      <c r="C10" s="74"/>
      <c r="D10" s="75">
        <f>AD105</f>
        <v>13.729822437449556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45.887463684700982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87.130680260922006</v>
      </c>
      <c r="P11" s="76" t="s">
        <v>87</v>
      </c>
      <c r="S11" s="111" t="s">
        <v>30</v>
      </c>
      <c r="T11" s="116"/>
      <c r="U11" s="116"/>
      <c r="V11" s="116">
        <v>81385</v>
      </c>
      <c r="W11" s="116">
        <v>84627</v>
      </c>
      <c r="X11" s="116">
        <v>88690</v>
      </c>
      <c r="Y11" s="116">
        <v>89303</v>
      </c>
      <c r="Z11" s="116">
        <v>89727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7.0369456777942219</v>
      </c>
      <c r="P12" s="76" t="s">
        <v>87</v>
      </c>
      <c r="S12" s="111" t="s">
        <v>31</v>
      </c>
      <c r="T12" s="116"/>
      <c r="U12" s="116"/>
      <c r="V12" s="116">
        <v>7957</v>
      </c>
      <c r="W12" s="116">
        <v>8171</v>
      </c>
      <c r="X12" s="116">
        <v>8546</v>
      </c>
      <c r="Y12" s="116">
        <v>8919</v>
      </c>
      <c r="Z12" s="116">
        <v>9390</v>
      </c>
    </row>
    <row r="13" spans="1:32" ht="15" customHeight="1" x14ac:dyDescent="0.25">
      <c r="A13" s="32" t="s">
        <v>20</v>
      </c>
      <c r="B13" s="74"/>
      <c r="C13" s="74"/>
      <c r="D13" s="75">
        <f>AD108</f>
        <v>12.248789346246973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5.843337170421532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12.010694108151736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39.7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22.252824858757062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15.608298846164386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1483</v>
      </c>
      <c r="Z15" s="116">
        <v>1564</v>
      </c>
      <c r="AB15" s="121">
        <f t="shared" ref="AB15:AB34" si="2">IF(Z15="np",0,Z15/$Z$34)</f>
        <v>1.5778217182518865E-2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46.790758676351899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84.391701153835612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384</v>
      </c>
      <c r="Z16" s="116">
        <v>429</v>
      </c>
      <c r="AB16" s="121">
        <f t="shared" si="2"/>
        <v>4.3279125136193048E-3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8738</v>
      </c>
      <c r="Z17" s="116">
        <v>8577</v>
      </c>
      <c r="AB17" s="121">
        <f t="shared" si="2"/>
        <v>8.6527985149913236E-2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822</v>
      </c>
      <c r="Z18" s="116">
        <v>729</v>
      </c>
      <c r="AB18" s="121">
        <f t="shared" si="2"/>
        <v>7.3544247609055322E-3</v>
      </c>
    </row>
    <row r="19" spans="1:28" x14ac:dyDescent="0.25">
      <c r="A19" s="65" t="str">
        <f>$S$1&amp;" ("&amp;$V$2&amp;" to "&amp;$Z$2&amp;")"</f>
        <v>Salisbury (2015-16 to 2019-20)</v>
      </c>
      <c r="B19" s="65"/>
      <c r="C19" s="65"/>
      <c r="D19" s="65"/>
      <c r="E19" s="65"/>
      <c r="F19" s="65"/>
      <c r="G19" s="65" t="str">
        <f>$S$1&amp;" ("&amp;$V$2&amp;" to "&amp;$Z$2&amp;")"</f>
        <v>Salisbury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6854</v>
      </c>
      <c r="Z19" s="116">
        <v>6863</v>
      </c>
      <c r="AB19" s="121">
        <f t="shared" si="2"/>
        <v>6.9236511843751264E-2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4165</v>
      </c>
      <c r="Z20" s="116">
        <v>4216</v>
      </c>
      <c r="AB20" s="121">
        <f t="shared" si="2"/>
        <v>4.2532585448529114E-2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9696</v>
      </c>
      <c r="Z21" s="116">
        <v>10515</v>
      </c>
      <c r="AB21" s="121">
        <f t="shared" si="2"/>
        <v>0.10607925426738227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5939</v>
      </c>
      <c r="Z22" s="116">
        <v>6146</v>
      </c>
      <c r="AB22" s="121">
        <f t="shared" si="2"/>
        <v>6.2003147572737179E-2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5419</v>
      </c>
      <c r="Z23" s="116">
        <v>5638</v>
      </c>
      <c r="AB23" s="121">
        <f t="shared" si="2"/>
        <v>5.6878253500665832E-2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974</v>
      </c>
      <c r="Z24" s="116">
        <v>1020</v>
      </c>
      <c r="AB24" s="121">
        <f t="shared" si="2"/>
        <v>1.0290141640773173E-2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2794</v>
      </c>
      <c r="Z25" s="116">
        <v>2943</v>
      </c>
      <c r="AB25" s="121">
        <f t="shared" si="2"/>
        <v>2.9690085145877891E-2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1432</v>
      </c>
      <c r="Z26" s="116">
        <v>1431</v>
      </c>
      <c r="AB26" s="121">
        <f t="shared" si="2"/>
        <v>1.4436463419555304E-2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4635</v>
      </c>
      <c r="Z27" s="116">
        <v>4774</v>
      </c>
      <c r="AB27" s="121">
        <f t="shared" si="2"/>
        <v>4.8161898228481499E-2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11357</v>
      </c>
      <c r="Z28" s="116">
        <v>11576</v>
      </c>
      <c r="AB28" s="121">
        <f t="shared" si="2"/>
        <v>0.11678301924861789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6313</v>
      </c>
      <c r="Z29" s="116">
        <v>5619</v>
      </c>
      <c r="AB29" s="121">
        <f t="shared" si="2"/>
        <v>5.6686574391671039E-2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5636</v>
      </c>
      <c r="Z30" s="116">
        <v>5762</v>
      </c>
      <c r="AB30" s="121">
        <f t="shared" si="2"/>
        <v>5.8129211896210807E-2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12667</v>
      </c>
      <c r="Z31" s="116">
        <v>13358</v>
      </c>
      <c r="AB31" s="121">
        <f t="shared" si="2"/>
        <v>0.13476050199749809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1347</v>
      </c>
      <c r="Z32" s="116">
        <v>1317</v>
      </c>
      <c r="AB32" s="121">
        <f t="shared" si="2"/>
        <v>1.3286388765586538E-2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3716</v>
      </c>
      <c r="Z33" s="116">
        <v>3728</v>
      </c>
      <c r="AB33" s="121">
        <f t="shared" si="2"/>
        <v>3.7609458859610187E-2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98222</v>
      </c>
      <c r="Z34" s="124">
        <v>99124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61584</v>
      </c>
      <c r="AB37" s="136">
        <f>Z37/Z40*100</f>
        <v>84.391701153835612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11390</v>
      </c>
      <c r="AB38" s="136">
        <f>Z38/Z40*100</f>
        <v>15.608298846164386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72974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23</v>
      </c>
      <c r="W44" s="116">
        <v>27</v>
      </c>
      <c r="X44" s="116">
        <v>25</v>
      </c>
      <c r="Y44" s="116">
        <v>33</v>
      </c>
      <c r="Z44" s="116">
        <v>37</v>
      </c>
    </row>
    <row r="45" spans="19:32" x14ac:dyDescent="0.25">
      <c r="S45" s="119" t="s">
        <v>38</v>
      </c>
      <c r="T45" s="119"/>
      <c r="U45" s="116"/>
      <c r="V45" s="116">
        <v>633</v>
      </c>
      <c r="W45" s="116">
        <v>654</v>
      </c>
      <c r="X45" s="116">
        <v>704</v>
      </c>
      <c r="Y45" s="116">
        <v>745</v>
      </c>
      <c r="Z45" s="116">
        <v>737</v>
      </c>
    </row>
    <row r="46" spans="19:32" x14ac:dyDescent="0.25">
      <c r="S46" s="119" t="s">
        <v>39</v>
      </c>
      <c r="T46" s="119"/>
      <c r="U46" s="116"/>
      <c r="V46" s="116">
        <v>2355</v>
      </c>
      <c r="W46" s="116">
        <v>2449</v>
      </c>
      <c r="X46" s="116">
        <v>2684</v>
      </c>
      <c r="Y46" s="116">
        <v>2609</v>
      </c>
      <c r="Z46" s="116">
        <v>2622</v>
      </c>
    </row>
    <row r="47" spans="19:32" x14ac:dyDescent="0.25">
      <c r="S47" s="119" t="s">
        <v>40</v>
      </c>
      <c r="T47" s="119"/>
      <c r="U47" s="116"/>
      <c r="V47" s="116">
        <v>4772</v>
      </c>
      <c r="W47" s="116">
        <v>5125</v>
      </c>
      <c r="X47" s="116">
        <v>5502</v>
      </c>
      <c r="Y47" s="116">
        <v>5335</v>
      </c>
      <c r="Z47" s="116">
        <v>5409</v>
      </c>
    </row>
    <row r="48" spans="19:32" x14ac:dyDescent="0.25">
      <c r="S48" s="119" t="s">
        <v>41</v>
      </c>
      <c r="T48" s="119"/>
      <c r="U48" s="116"/>
      <c r="V48" s="116">
        <v>6236</v>
      </c>
      <c r="W48" s="116">
        <v>6572</v>
      </c>
      <c r="X48" s="116">
        <v>7097</v>
      </c>
      <c r="Y48" s="116">
        <v>7184</v>
      </c>
      <c r="Z48" s="116">
        <v>7567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6895</v>
      </c>
      <c r="W49" s="116">
        <v>6966</v>
      </c>
      <c r="X49" s="116">
        <v>7041</v>
      </c>
      <c r="Y49" s="116">
        <v>7055</v>
      </c>
      <c r="Z49" s="116">
        <v>6930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Salisbury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5836</v>
      </c>
      <c r="W50" s="116">
        <v>6025</v>
      </c>
      <c r="X50" s="116">
        <v>6731</v>
      </c>
      <c r="Y50" s="116">
        <v>6829</v>
      </c>
      <c r="Z50" s="116">
        <v>6820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4987</v>
      </c>
      <c r="W51" s="116">
        <v>5204</v>
      </c>
      <c r="X51" s="116">
        <v>5269</v>
      </c>
      <c r="Y51" s="116">
        <v>5381</v>
      </c>
      <c r="Z51" s="116">
        <v>5579</v>
      </c>
    </row>
    <row r="52" spans="1:26" ht="15" customHeight="1" x14ac:dyDescent="0.25">
      <c r="S52" s="119" t="s">
        <v>45</v>
      </c>
      <c r="T52" s="119"/>
      <c r="U52" s="116"/>
      <c r="V52" s="116">
        <v>4705</v>
      </c>
      <c r="W52" s="116">
        <v>4952</v>
      </c>
      <c r="X52" s="116">
        <v>5186</v>
      </c>
      <c r="Y52" s="116">
        <v>5063</v>
      </c>
      <c r="Z52" s="116">
        <v>5126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4220</v>
      </c>
      <c r="W53" s="116">
        <v>4332</v>
      </c>
      <c r="X53" s="116">
        <v>4526</v>
      </c>
      <c r="Y53" s="116">
        <v>4482</v>
      </c>
      <c r="Z53" s="116">
        <v>4429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3556</v>
      </c>
      <c r="W54" s="116">
        <v>3672</v>
      </c>
      <c r="X54" s="116">
        <v>3882</v>
      </c>
      <c r="Y54" s="116">
        <v>3940</v>
      </c>
      <c r="Z54" s="116">
        <v>3935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2357</v>
      </c>
      <c r="W55" s="116">
        <v>2516</v>
      </c>
      <c r="X55" s="116">
        <v>2636</v>
      </c>
      <c r="Y55" s="116">
        <v>2690</v>
      </c>
      <c r="Z55" s="116">
        <v>2743</v>
      </c>
    </row>
    <row r="56" spans="1:26" ht="15" customHeight="1" x14ac:dyDescent="0.25">
      <c r="S56" s="119" t="s">
        <v>49</v>
      </c>
      <c r="T56" s="119"/>
      <c r="U56" s="116"/>
      <c r="V56" s="116">
        <v>1051</v>
      </c>
      <c r="W56" s="116">
        <v>1074</v>
      </c>
      <c r="X56" s="116">
        <v>1159</v>
      </c>
      <c r="Y56" s="116">
        <v>1158</v>
      </c>
      <c r="Z56" s="116">
        <v>1199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278</v>
      </c>
      <c r="W57" s="116">
        <v>296</v>
      </c>
      <c r="X57" s="116">
        <v>333</v>
      </c>
      <c r="Y57" s="116">
        <v>364</v>
      </c>
      <c r="Z57" s="116">
        <v>378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102</v>
      </c>
      <c r="W58" s="116">
        <v>111</v>
      </c>
      <c r="X58" s="116">
        <v>114</v>
      </c>
      <c r="Y58" s="116">
        <v>111</v>
      </c>
      <c r="Z58" s="116">
        <v>106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52</v>
      </c>
      <c r="W59" s="116">
        <v>49</v>
      </c>
      <c r="X59" s="116">
        <v>51</v>
      </c>
      <c r="Y59" s="116">
        <v>42</v>
      </c>
      <c r="Z59" s="116">
        <v>43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27</v>
      </c>
      <c r="W60" s="116">
        <v>25</v>
      </c>
      <c r="X60" s="116">
        <v>20</v>
      </c>
      <c r="Y60" s="116">
        <v>22</v>
      </c>
      <c r="Z60" s="116">
        <v>26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48098</v>
      </c>
      <c r="W61" s="116">
        <v>50051</v>
      </c>
      <c r="X61" s="116">
        <v>52992</v>
      </c>
      <c r="Y61" s="116">
        <v>53049</v>
      </c>
      <c r="Z61" s="116">
        <v>53676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31</v>
      </c>
      <c r="W63" s="116">
        <v>34</v>
      </c>
      <c r="X63" s="116">
        <v>54</v>
      </c>
      <c r="Y63" s="116">
        <v>53</v>
      </c>
      <c r="Z63" s="116">
        <v>67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924</v>
      </c>
      <c r="W64" s="116">
        <v>818</v>
      </c>
      <c r="X64" s="116">
        <v>880</v>
      </c>
      <c r="Y64" s="116">
        <v>1057</v>
      </c>
      <c r="Z64" s="116">
        <v>1016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Salisbury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2468</v>
      </c>
      <c r="W65" s="116">
        <v>2632</v>
      </c>
      <c r="X65" s="116">
        <v>2751</v>
      </c>
      <c r="Y65" s="116">
        <v>2632</v>
      </c>
      <c r="Z65" s="116">
        <v>2507</v>
      </c>
    </row>
    <row r="66" spans="1:26" x14ac:dyDescent="0.25">
      <c r="S66" s="119" t="s">
        <v>40</v>
      </c>
      <c r="T66" s="119"/>
      <c r="U66" s="116"/>
      <c r="V66" s="116">
        <v>4288</v>
      </c>
      <c r="W66" s="116">
        <v>4541</v>
      </c>
      <c r="X66" s="116">
        <v>4754</v>
      </c>
      <c r="Y66" s="116">
        <v>4931</v>
      </c>
      <c r="Z66" s="116">
        <v>4872</v>
      </c>
    </row>
    <row r="67" spans="1:26" x14ac:dyDescent="0.25">
      <c r="S67" s="119" t="s">
        <v>41</v>
      </c>
      <c r="T67" s="119"/>
      <c r="U67" s="116"/>
      <c r="V67" s="116">
        <v>5337</v>
      </c>
      <c r="W67" s="116">
        <v>5569</v>
      </c>
      <c r="X67" s="116">
        <v>5806</v>
      </c>
      <c r="Y67" s="116">
        <v>5923</v>
      </c>
      <c r="Z67" s="116">
        <v>6022</v>
      </c>
    </row>
    <row r="68" spans="1:26" x14ac:dyDescent="0.25">
      <c r="S68" s="119" t="s">
        <v>42</v>
      </c>
      <c r="T68" s="119"/>
      <c r="U68" s="116"/>
      <c r="V68" s="116">
        <v>5399</v>
      </c>
      <c r="W68" s="116">
        <v>5491</v>
      </c>
      <c r="X68" s="116">
        <v>5592</v>
      </c>
      <c r="Y68" s="116">
        <v>5676</v>
      </c>
      <c r="Z68" s="116">
        <v>5785</v>
      </c>
    </row>
    <row r="69" spans="1:26" x14ac:dyDescent="0.25">
      <c r="S69" s="119" t="s">
        <v>43</v>
      </c>
      <c r="T69" s="119"/>
      <c r="U69" s="116"/>
      <c r="V69" s="116">
        <v>4233</v>
      </c>
      <c r="W69" s="116">
        <v>4606</v>
      </c>
      <c r="X69" s="116">
        <v>5013</v>
      </c>
      <c r="Y69" s="116">
        <v>5257</v>
      </c>
      <c r="Z69" s="116">
        <v>5410</v>
      </c>
    </row>
    <row r="70" spans="1:26" x14ac:dyDescent="0.25">
      <c r="S70" s="119" t="s">
        <v>44</v>
      </c>
      <c r="T70" s="119"/>
      <c r="U70" s="116"/>
      <c r="V70" s="116">
        <v>4060</v>
      </c>
      <c r="W70" s="116">
        <v>4125</v>
      </c>
      <c r="X70" s="116">
        <v>4150</v>
      </c>
      <c r="Y70" s="116">
        <v>4233</v>
      </c>
      <c r="Z70" s="116">
        <v>4300</v>
      </c>
    </row>
    <row r="71" spans="1:26" x14ac:dyDescent="0.25">
      <c r="S71" s="119" t="s">
        <v>45</v>
      </c>
      <c r="T71" s="119"/>
      <c r="U71" s="116"/>
      <c r="V71" s="116">
        <v>3994</v>
      </c>
      <c r="W71" s="116">
        <v>4182</v>
      </c>
      <c r="X71" s="116">
        <v>4199</v>
      </c>
      <c r="Y71" s="116">
        <v>4259</v>
      </c>
      <c r="Z71" s="116">
        <v>4279</v>
      </c>
    </row>
    <row r="72" spans="1:26" x14ac:dyDescent="0.25">
      <c r="S72" s="119" t="s">
        <v>46</v>
      </c>
      <c r="T72" s="119"/>
      <c r="U72" s="116"/>
      <c r="V72" s="116">
        <v>4050</v>
      </c>
      <c r="W72" s="116">
        <v>3898</v>
      </c>
      <c r="X72" s="116">
        <v>3963</v>
      </c>
      <c r="Y72" s="116">
        <v>3953</v>
      </c>
      <c r="Z72" s="116">
        <v>3845</v>
      </c>
    </row>
    <row r="73" spans="1:26" x14ac:dyDescent="0.25">
      <c r="S73" s="119" t="s">
        <v>47</v>
      </c>
      <c r="T73" s="119"/>
      <c r="U73" s="116"/>
      <c r="V73" s="116">
        <v>3182</v>
      </c>
      <c r="W73" s="116">
        <v>3369</v>
      </c>
      <c r="X73" s="116">
        <v>3423</v>
      </c>
      <c r="Y73" s="116">
        <v>3502</v>
      </c>
      <c r="Z73" s="116">
        <v>3529</v>
      </c>
    </row>
    <row r="74" spans="1:26" x14ac:dyDescent="0.25">
      <c r="S74" s="119" t="s">
        <v>48</v>
      </c>
      <c r="T74" s="119"/>
      <c r="U74" s="116"/>
      <c r="V74" s="116">
        <v>2118</v>
      </c>
      <c r="W74" s="116">
        <v>2196</v>
      </c>
      <c r="X74" s="116">
        <v>2305</v>
      </c>
      <c r="Y74" s="116">
        <v>2314</v>
      </c>
      <c r="Z74" s="116">
        <v>2354</v>
      </c>
    </row>
    <row r="75" spans="1:26" x14ac:dyDescent="0.25">
      <c r="S75" s="119" t="s">
        <v>49</v>
      </c>
      <c r="T75" s="119"/>
      <c r="U75" s="116"/>
      <c r="V75" s="116">
        <v>783</v>
      </c>
      <c r="W75" s="116">
        <v>867</v>
      </c>
      <c r="X75" s="116">
        <v>892</v>
      </c>
      <c r="Y75" s="116">
        <v>951</v>
      </c>
      <c r="Z75" s="116">
        <v>1001</v>
      </c>
    </row>
    <row r="76" spans="1:26" x14ac:dyDescent="0.25">
      <c r="S76" s="119" t="s">
        <v>50</v>
      </c>
      <c r="T76" s="119"/>
      <c r="U76" s="116"/>
      <c r="V76" s="116">
        <v>189</v>
      </c>
      <c r="W76" s="116">
        <v>224</v>
      </c>
      <c r="X76" s="116">
        <v>242</v>
      </c>
      <c r="Y76" s="116">
        <v>249</v>
      </c>
      <c r="Z76" s="116">
        <v>271</v>
      </c>
    </row>
    <row r="77" spans="1:26" x14ac:dyDescent="0.25">
      <c r="S77" s="119" t="s">
        <v>51</v>
      </c>
      <c r="T77" s="119"/>
      <c r="U77" s="116"/>
      <c r="V77" s="116">
        <v>87</v>
      </c>
      <c r="W77" s="116">
        <v>100</v>
      </c>
      <c r="X77" s="116">
        <v>118</v>
      </c>
      <c r="Y77" s="116">
        <v>105</v>
      </c>
      <c r="Z77" s="116">
        <v>97</v>
      </c>
    </row>
    <row r="78" spans="1:26" x14ac:dyDescent="0.25">
      <c r="S78" s="119" t="s">
        <v>52</v>
      </c>
      <c r="T78" s="119"/>
      <c r="U78" s="116"/>
      <c r="V78" s="116">
        <v>60</v>
      </c>
      <c r="W78" s="116">
        <v>53</v>
      </c>
      <c r="X78" s="116">
        <v>56</v>
      </c>
      <c r="Y78" s="116">
        <v>49</v>
      </c>
      <c r="Z78" s="116">
        <v>48</v>
      </c>
    </row>
    <row r="79" spans="1:26" x14ac:dyDescent="0.25">
      <c r="S79" s="119" t="s">
        <v>53</v>
      </c>
      <c r="T79" s="119"/>
      <c r="U79" s="116"/>
      <c r="V79" s="116">
        <v>33</v>
      </c>
      <c r="W79" s="116">
        <v>42</v>
      </c>
      <c r="X79" s="116">
        <v>37</v>
      </c>
      <c r="Y79" s="116">
        <v>38</v>
      </c>
      <c r="Z79" s="116">
        <v>32</v>
      </c>
    </row>
    <row r="80" spans="1:26" x14ac:dyDescent="0.25">
      <c r="S80" s="122" t="s">
        <v>54</v>
      </c>
      <c r="T80" s="122"/>
      <c r="U80" s="116"/>
      <c r="V80" s="116">
        <v>41245</v>
      </c>
      <c r="W80" s="116">
        <v>42747</v>
      </c>
      <c r="X80" s="116">
        <v>44246</v>
      </c>
      <c r="Y80" s="116">
        <v>45173</v>
      </c>
      <c r="Z80" s="116">
        <v>45447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Salisbury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3064</v>
      </c>
      <c r="W83" s="116">
        <v>3187</v>
      </c>
      <c r="X83" s="116">
        <v>3338</v>
      </c>
      <c r="Y83" s="116">
        <v>3314</v>
      </c>
      <c r="Z83" s="116">
        <v>3434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3259</v>
      </c>
      <c r="W84" s="116">
        <v>3290</v>
      </c>
      <c r="X84" s="116">
        <v>3508</v>
      </c>
      <c r="Y84" s="116">
        <v>3552</v>
      </c>
      <c r="Z84" s="116">
        <v>3676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6355</v>
      </c>
      <c r="W85" s="116">
        <v>6371</v>
      </c>
      <c r="X85" s="116">
        <v>6608</v>
      </c>
      <c r="Y85" s="116">
        <v>6706</v>
      </c>
      <c r="Z85" s="116">
        <v>6733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99,120</v>
      </c>
      <c r="D86" s="98">
        <f t="shared" ref="D86:D91" si="4">AD4</f>
        <v>9.1014598986012274E-3</v>
      </c>
      <c r="E86" s="99">
        <f t="shared" ref="E86:E91" si="5">AD4</f>
        <v>9.1014598986012274E-3</v>
      </c>
      <c r="F86" s="98">
        <f t="shared" ref="F86:F91" si="6">AF4</f>
        <v>0.10941977077363907</v>
      </c>
      <c r="G86" s="99">
        <f t="shared" ref="G86:G91" si="7">AF4</f>
        <v>0.10941977077363907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2104</v>
      </c>
      <c r="W86" s="116">
        <v>2361</v>
      </c>
      <c r="X86" s="116">
        <v>2638</v>
      </c>
      <c r="Y86" s="116">
        <v>2702</v>
      </c>
      <c r="Z86" s="116">
        <v>2818</v>
      </c>
    </row>
    <row r="87" spans="1:30" ht="15" customHeight="1" x14ac:dyDescent="0.25">
      <c r="A87" s="100" t="s">
        <v>4</v>
      </c>
      <c r="B87" s="51"/>
      <c r="C87" s="101" t="str">
        <f t="shared" si="3"/>
        <v>53,674</v>
      </c>
      <c r="D87" s="98">
        <f t="shared" si="4"/>
        <v>1.1800633388629134E-2</v>
      </c>
      <c r="E87" s="99">
        <f t="shared" si="5"/>
        <v>1.1800633388629134E-2</v>
      </c>
      <c r="F87" s="98">
        <f t="shared" si="6"/>
        <v>0.11592997629839075</v>
      </c>
      <c r="G87" s="99">
        <f t="shared" si="7"/>
        <v>0.11592997629839075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1845</v>
      </c>
      <c r="W87" s="116">
        <v>1953</v>
      </c>
      <c r="X87" s="116">
        <v>1969</v>
      </c>
      <c r="Y87" s="116">
        <v>2024</v>
      </c>
      <c r="Z87" s="116">
        <v>1979</v>
      </c>
    </row>
    <row r="88" spans="1:30" ht="15" customHeight="1" x14ac:dyDescent="0.25">
      <c r="A88" s="100" t="s">
        <v>5</v>
      </c>
      <c r="B88" s="51"/>
      <c r="C88" s="101" t="str">
        <f t="shared" si="3"/>
        <v>45,444</v>
      </c>
      <c r="D88" s="98">
        <f t="shared" si="4"/>
        <v>6.0214292039315609E-3</v>
      </c>
      <c r="E88" s="99">
        <f t="shared" si="5"/>
        <v>6.0214292039315609E-3</v>
      </c>
      <c r="F88" s="98">
        <f t="shared" si="6"/>
        <v>0.1018062795490362</v>
      </c>
      <c r="G88" s="99">
        <f t="shared" si="7"/>
        <v>0.1018062795490362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1880</v>
      </c>
      <c r="W88" s="116">
        <v>1914</v>
      </c>
      <c r="X88" s="116">
        <v>2042</v>
      </c>
      <c r="Y88" s="116">
        <v>2028</v>
      </c>
      <c r="Z88" s="116">
        <v>2138</v>
      </c>
    </row>
    <row r="89" spans="1:30" ht="15" customHeight="1" x14ac:dyDescent="0.25">
      <c r="A89" s="51" t="s">
        <v>6</v>
      </c>
      <c r="B89" s="51"/>
      <c r="C89" s="101" t="str">
        <f t="shared" si="3"/>
        <v>72,972</v>
      </c>
      <c r="D89" s="98">
        <f t="shared" si="4"/>
        <v>1.561586638830903E-2</v>
      </c>
      <c r="E89" s="99">
        <f t="shared" si="5"/>
        <v>1.561586638830903E-2</v>
      </c>
      <c r="F89" s="98">
        <f t="shared" si="6"/>
        <v>7.6045122760451278E-2</v>
      </c>
      <c r="G89" s="99">
        <f t="shared" si="7"/>
        <v>7.6045122760451278E-2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4758</v>
      </c>
      <c r="W89" s="116">
        <v>4880</v>
      </c>
      <c r="X89" s="116">
        <v>5082</v>
      </c>
      <c r="Y89" s="116">
        <v>5205</v>
      </c>
      <c r="Z89" s="116">
        <v>5200</v>
      </c>
    </row>
    <row r="90" spans="1:30" ht="15" customHeight="1" x14ac:dyDescent="0.25">
      <c r="A90" s="51" t="s">
        <v>100</v>
      </c>
      <c r="B90" s="51"/>
      <c r="C90" s="101" t="str">
        <f t="shared" si="3"/>
        <v>$44,723</v>
      </c>
      <c r="D90" s="98">
        <f t="shared" si="4"/>
        <v>-7.8428023160369564E-3</v>
      </c>
      <c r="E90" s="99">
        <f t="shared" si="5"/>
        <v>-7.8428023160369564E-3</v>
      </c>
      <c r="F90" s="98">
        <f t="shared" si="6"/>
        <v>4.8815378492838901E-2</v>
      </c>
      <c r="G90" s="99">
        <f t="shared" si="7"/>
        <v>4.8815378492838901E-2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5933</v>
      </c>
      <c r="W90" s="116">
        <v>6266</v>
      </c>
      <c r="X90" s="116">
        <v>6462</v>
      </c>
      <c r="Y90" s="116">
        <v>6698</v>
      </c>
      <c r="Z90" s="116">
        <v>6749</v>
      </c>
    </row>
    <row r="91" spans="1:30" ht="15" customHeight="1" x14ac:dyDescent="0.25">
      <c r="A91" s="51" t="s">
        <v>7</v>
      </c>
      <c r="B91" s="51"/>
      <c r="C91" s="101" t="str">
        <f t="shared" si="3"/>
        <v>$3,777.8 mil</v>
      </c>
      <c r="D91" s="98">
        <f t="shared" si="4"/>
        <v>3.9034550907135035E-2</v>
      </c>
      <c r="E91" s="99">
        <f t="shared" si="5"/>
        <v>3.9034550907135035E-2</v>
      </c>
      <c r="F91" s="98">
        <f t="shared" si="6"/>
        <v>0.18195663130956174</v>
      </c>
      <c r="G91" s="99">
        <f t="shared" si="7"/>
        <v>0.18195663130956174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36526</v>
      </c>
      <c r="W91" s="116">
        <v>37287</v>
      </c>
      <c r="X91" s="116">
        <v>38403</v>
      </c>
      <c r="Y91" s="116">
        <v>38783</v>
      </c>
      <c r="Z91" s="116">
        <v>39487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2210</v>
      </c>
      <c r="W93" s="116">
        <v>2293</v>
      </c>
      <c r="X93" s="116">
        <v>2404</v>
      </c>
      <c r="Y93" s="116">
        <v>2486</v>
      </c>
      <c r="Z93" s="116">
        <v>2467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4341</v>
      </c>
      <c r="W94" s="116">
        <v>4441</v>
      </c>
      <c r="X94" s="116">
        <v>4704</v>
      </c>
      <c r="Y94" s="116">
        <v>4877</v>
      </c>
      <c r="Z94" s="116">
        <v>4989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1027</v>
      </c>
      <c r="W95" s="116">
        <v>1052</v>
      </c>
      <c r="X95" s="116">
        <v>1107</v>
      </c>
      <c r="Y95" s="116">
        <v>1159</v>
      </c>
      <c r="Z95" s="116">
        <v>1234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5506</v>
      </c>
      <c r="W96" s="116">
        <v>5944</v>
      </c>
      <c r="X96" s="116">
        <v>6254</v>
      </c>
      <c r="Y96" s="116">
        <v>6564</v>
      </c>
      <c r="Z96" s="116">
        <v>6794</v>
      </c>
    </row>
    <row r="97" spans="1:32" ht="15" customHeight="1" x14ac:dyDescent="0.25">
      <c r="S97" s="119" t="s">
        <v>191</v>
      </c>
      <c r="T97" s="119"/>
      <c r="U97" s="116"/>
      <c r="V97" s="116">
        <v>5513</v>
      </c>
      <c r="W97" s="116">
        <v>5941</v>
      </c>
      <c r="X97" s="116">
        <v>6048</v>
      </c>
      <c r="Y97" s="116">
        <v>5994</v>
      </c>
      <c r="Z97" s="116">
        <v>5903</v>
      </c>
    </row>
    <row r="98" spans="1:32" ht="15" customHeight="1" x14ac:dyDescent="0.25">
      <c r="S98" s="119" t="s">
        <v>192</v>
      </c>
      <c r="T98" s="119"/>
      <c r="U98" s="116"/>
      <c r="V98" s="116">
        <v>3518</v>
      </c>
      <c r="W98" s="116">
        <v>3566</v>
      </c>
      <c r="X98" s="116">
        <v>3701</v>
      </c>
      <c r="Y98" s="116">
        <v>3658</v>
      </c>
      <c r="Z98" s="116">
        <v>3682</v>
      </c>
    </row>
    <row r="99" spans="1:32" ht="15" customHeight="1" x14ac:dyDescent="0.25">
      <c r="S99" s="119" t="s">
        <v>193</v>
      </c>
      <c r="T99" s="119"/>
      <c r="U99" s="116"/>
      <c r="V99" s="116">
        <v>390</v>
      </c>
      <c r="W99" s="116">
        <v>384</v>
      </c>
      <c r="X99" s="116">
        <v>397</v>
      </c>
      <c r="Y99" s="116">
        <v>397</v>
      </c>
      <c r="Z99" s="116">
        <v>428</v>
      </c>
    </row>
    <row r="100" spans="1:32" ht="15" customHeight="1" x14ac:dyDescent="0.25">
      <c r="S100" s="119" t="s">
        <v>59</v>
      </c>
      <c r="T100" s="119"/>
      <c r="U100" s="116"/>
      <c r="V100" s="116">
        <v>3212</v>
      </c>
      <c r="W100" s="116">
        <v>3421</v>
      </c>
      <c r="X100" s="116">
        <v>3575</v>
      </c>
      <c r="Y100" s="116">
        <v>3706</v>
      </c>
      <c r="Z100" s="116">
        <v>3854</v>
      </c>
    </row>
    <row r="101" spans="1:32" x14ac:dyDescent="0.25">
      <c r="A101" s="20"/>
      <c r="S101" s="122" t="s">
        <v>54</v>
      </c>
      <c r="T101" s="122"/>
      <c r="U101" s="116"/>
      <c r="V101" s="116">
        <v>31288</v>
      </c>
      <c r="W101" s="116">
        <v>31778</v>
      </c>
      <c r="X101" s="116">
        <v>32606</v>
      </c>
      <c r="Y101" s="116">
        <v>33065</v>
      </c>
      <c r="Z101" s="116">
        <v>33490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68566</v>
      </c>
      <c r="W104" s="116">
        <v>72821</v>
      </c>
      <c r="X104" s="116">
        <v>76185</v>
      </c>
      <c r="Y104" s="116">
        <v>77270</v>
      </c>
      <c r="Z104" s="116">
        <v>79412</v>
      </c>
      <c r="AB104" s="113" t="str">
        <f>TEXT(Z104,"###,###")</f>
        <v>79,412</v>
      </c>
      <c r="AD104" s="134">
        <f>Z104/($Z$4)*100</f>
        <v>80.117029862792577</v>
      </c>
      <c r="AF104" s="113"/>
    </row>
    <row r="105" spans="1:32" x14ac:dyDescent="0.25">
      <c r="S105" s="119" t="s">
        <v>18</v>
      </c>
      <c r="T105" s="119"/>
      <c r="U105" s="116"/>
      <c r="V105" s="116">
        <v>13440</v>
      </c>
      <c r="W105" s="116">
        <v>13712</v>
      </c>
      <c r="X105" s="116">
        <v>14038</v>
      </c>
      <c r="Y105" s="116">
        <v>14060</v>
      </c>
      <c r="Z105" s="116">
        <v>13609</v>
      </c>
      <c r="AB105" s="113" t="str">
        <f>TEXT(Z105,"###,###")</f>
        <v>13,609</v>
      </c>
      <c r="AD105" s="134">
        <f>Z105/($Z$4)*100</f>
        <v>13.729822437449556</v>
      </c>
      <c r="AF105" s="113"/>
    </row>
    <row r="106" spans="1:32" x14ac:dyDescent="0.25">
      <c r="S106" s="122" t="s">
        <v>54</v>
      </c>
      <c r="T106" s="122"/>
      <c r="U106" s="124"/>
      <c r="V106" s="124">
        <v>82006</v>
      </c>
      <c r="W106" s="124">
        <v>86533</v>
      </c>
      <c r="X106" s="124">
        <v>90223</v>
      </c>
      <c r="Y106" s="124">
        <v>91330</v>
      </c>
      <c r="Z106" s="124">
        <v>93021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9538</v>
      </c>
      <c r="W108" s="116">
        <v>10327</v>
      </c>
      <c r="X108" s="116">
        <v>12836</v>
      </c>
      <c r="Y108" s="116">
        <v>11150</v>
      </c>
      <c r="Z108" s="116">
        <v>12141</v>
      </c>
      <c r="AB108" s="113" t="str">
        <f>TEXT(Z108,"###,###")</f>
        <v>12,141</v>
      </c>
      <c r="AD108" s="134">
        <f>Z108/($Z$4)*100</f>
        <v>12.248789346246973</v>
      </c>
      <c r="AF108" s="113"/>
    </row>
    <row r="109" spans="1:32" x14ac:dyDescent="0.25">
      <c r="S109" s="119" t="s">
        <v>21</v>
      </c>
      <c r="T109" s="119"/>
      <c r="U109" s="116"/>
      <c r="V109" s="116">
        <v>11062</v>
      </c>
      <c r="W109" s="116">
        <v>12228</v>
      </c>
      <c r="X109" s="116">
        <v>12421</v>
      </c>
      <c r="Y109" s="116">
        <v>11774</v>
      </c>
      <c r="Z109" s="116">
        <v>11905</v>
      </c>
      <c r="AB109" s="113" t="str">
        <f>TEXT(Z109,"###,###")</f>
        <v>11,905</v>
      </c>
      <c r="AD109" s="134">
        <f>Z109/($Z$4)*100</f>
        <v>12.010694108151736</v>
      </c>
      <c r="AF109" s="113"/>
    </row>
    <row r="110" spans="1:32" x14ac:dyDescent="0.25">
      <c r="S110" s="119" t="s">
        <v>22</v>
      </c>
      <c r="T110" s="119"/>
      <c r="U110" s="116"/>
      <c r="V110" s="116">
        <v>19735</v>
      </c>
      <c r="W110" s="116">
        <v>20741</v>
      </c>
      <c r="X110" s="116">
        <v>21422</v>
      </c>
      <c r="Y110" s="116">
        <v>22953</v>
      </c>
      <c r="Z110" s="116">
        <v>22057</v>
      </c>
      <c r="AB110" s="113" t="str">
        <f>TEXT(Z110,"###,###")</f>
        <v>22,057</v>
      </c>
      <c r="AD110" s="134">
        <f>Z110/($Z$4)*100</f>
        <v>22.252824858757062</v>
      </c>
      <c r="AF110" s="113"/>
    </row>
    <row r="111" spans="1:32" x14ac:dyDescent="0.25">
      <c r="S111" s="119" t="s">
        <v>23</v>
      </c>
      <c r="T111" s="119"/>
      <c r="U111" s="116"/>
      <c r="V111" s="116">
        <v>41674</v>
      </c>
      <c r="W111" s="116">
        <v>43237</v>
      </c>
      <c r="X111" s="116">
        <v>43544</v>
      </c>
      <c r="Y111" s="116">
        <v>45462</v>
      </c>
      <c r="Z111" s="116">
        <v>46379</v>
      </c>
      <c r="AB111" s="113" t="str">
        <f>TEXT(Z111,"###,###")</f>
        <v>46,379</v>
      </c>
      <c r="AD111" s="134">
        <f>Z111/($Z$4)*100</f>
        <v>46.790758676351899</v>
      </c>
      <c r="AF111" s="113"/>
    </row>
    <row r="112" spans="1:32" x14ac:dyDescent="0.25">
      <c r="S112" s="122" t="s">
        <v>54</v>
      </c>
      <c r="T112" s="122"/>
      <c r="U112" s="116"/>
      <c r="V112" s="116">
        <v>89344</v>
      </c>
      <c r="W112" s="116">
        <v>92798</v>
      </c>
      <c r="X112" s="116">
        <v>97238</v>
      </c>
      <c r="Y112" s="116">
        <v>98221</v>
      </c>
      <c r="Z112" s="116">
        <v>99120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40.700000000000003</v>
      </c>
      <c r="W118" s="135">
        <v>39.74</v>
      </c>
      <c r="X118" s="135">
        <v>39.72</v>
      </c>
      <c r="Y118" s="135">
        <v>39.69</v>
      </c>
      <c r="Z118" s="135">
        <v>39.74</v>
      </c>
      <c r="AB118" s="113" t="str">
        <f>TEXT(Z118,"##.0")</f>
        <v>39.7</v>
      </c>
    </row>
    <row r="120" spans="19:32" x14ac:dyDescent="0.25">
      <c r="S120" s="105" t="s">
        <v>102</v>
      </c>
      <c r="T120" s="116"/>
      <c r="U120" s="116"/>
      <c r="V120" s="116">
        <v>59856</v>
      </c>
      <c r="W120" s="116">
        <v>60894</v>
      </c>
      <c r="X120" s="116">
        <v>62461</v>
      </c>
      <c r="Y120" s="116">
        <v>62929</v>
      </c>
      <c r="Z120" s="116">
        <v>63581</v>
      </c>
      <c r="AB120" s="113" t="str">
        <f>TEXT(Z120,"###,###")</f>
        <v>63,581</v>
      </c>
    </row>
    <row r="121" spans="19:32" x14ac:dyDescent="0.25">
      <c r="S121" s="105" t="s">
        <v>103</v>
      </c>
      <c r="T121" s="116"/>
      <c r="U121" s="116"/>
      <c r="V121" s="116">
        <v>4678</v>
      </c>
      <c r="W121" s="116">
        <v>4678</v>
      </c>
      <c r="X121" s="116">
        <v>4813</v>
      </c>
      <c r="Y121" s="116">
        <v>4962</v>
      </c>
      <c r="Z121" s="116">
        <v>5135</v>
      </c>
      <c r="AB121" s="113" t="str">
        <f>TEXT(Z121,"###,###")</f>
        <v>5,135</v>
      </c>
    </row>
    <row r="122" spans="19:32" x14ac:dyDescent="0.25">
      <c r="S122" s="105" t="s">
        <v>104</v>
      </c>
      <c r="T122" s="116"/>
      <c r="U122" s="116"/>
      <c r="V122" s="116">
        <v>3281</v>
      </c>
      <c r="W122" s="116">
        <v>3493</v>
      </c>
      <c r="X122" s="116">
        <v>3730</v>
      </c>
      <c r="Y122" s="116">
        <v>3958</v>
      </c>
      <c r="Z122" s="116">
        <v>4264</v>
      </c>
      <c r="AB122" s="113" t="str">
        <f>TEXT(Z122,"###,###")</f>
        <v>4,264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63137</v>
      </c>
      <c r="W124" s="116">
        <v>64387</v>
      </c>
      <c r="X124" s="116">
        <v>66191</v>
      </c>
      <c r="Y124" s="116">
        <v>66887</v>
      </c>
      <c r="Z124" s="116">
        <v>67845</v>
      </c>
      <c r="AB124" s="113" t="str">
        <f>TEXT(Z124,"###,###")</f>
        <v>67,845</v>
      </c>
      <c r="AD124" s="131">
        <f>Z124/$Z$7*100</f>
        <v>92.974017431343526</v>
      </c>
    </row>
    <row r="125" spans="19:32" x14ac:dyDescent="0.25">
      <c r="S125" s="105" t="s">
        <v>106</v>
      </c>
      <c r="T125" s="116"/>
      <c r="U125" s="116"/>
      <c r="V125" s="116">
        <v>7959</v>
      </c>
      <c r="W125" s="116">
        <v>8171</v>
      </c>
      <c r="X125" s="116">
        <v>8543</v>
      </c>
      <c r="Y125" s="116">
        <v>8920</v>
      </c>
      <c r="Z125" s="116">
        <v>9399</v>
      </c>
      <c r="AB125" s="113" t="str">
        <f>TEXT(Z125,"###,###")</f>
        <v>9,399</v>
      </c>
      <c r="AD125" s="131">
        <f>Z125/$Z$7*100</f>
        <v>12.880282848215755</v>
      </c>
    </row>
    <row r="127" spans="19:32" x14ac:dyDescent="0.25">
      <c r="S127" s="105" t="s">
        <v>107</v>
      </c>
      <c r="T127" s="116"/>
      <c r="U127" s="116"/>
      <c r="V127" s="116">
        <v>36526</v>
      </c>
      <c r="W127" s="116">
        <v>37287</v>
      </c>
      <c r="X127" s="116">
        <v>38403</v>
      </c>
      <c r="Y127" s="116">
        <v>38788</v>
      </c>
      <c r="Z127" s="116">
        <v>39485</v>
      </c>
      <c r="AB127" s="113" t="str">
        <f>TEXT(Z127,"###,###")</f>
        <v>39,485</v>
      </c>
      <c r="AD127" s="131">
        <f>Z127/$Z$7*100</f>
        <v>54.109795538014581</v>
      </c>
    </row>
    <row r="128" spans="19:32" x14ac:dyDescent="0.25">
      <c r="S128" s="105" t="s">
        <v>108</v>
      </c>
      <c r="T128" s="116"/>
      <c r="U128" s="116"/>
      <c r="V128" s="116">
        <v>31288</v>
      </c>
      <c r="W128" s="116">
        <v>31778</v>
      </c>
      <c r="X128" s="116">
        <v>32606</v>
      </c>
      <c r="Y128" s="116">
        <v>33063</v>
      </c>
      <c r="Z128" s="116">
        <v>33485</v>
      </c>
      <c r="AB128" s="113" t="str">
        <f>TEXT(Z128,"###,###")</f>
        <v>33,485</v>
      </c>
      <c r="AD128" s="131">
        <f>Z128/$Z$7*100</f>
        <v>45.887463684700982</v>
      </c>
    </row>
    <row r="130" spans="19:20" x14ac:dyDescent="0.25">
      <c r="S130" s="105" t="s">
        <v>267</v>
      </c>
      <c r="T130" s="131">
        <v>87.130680260922006</v>
      </c>
    </row>
    <row r="131" spans="19:20" x14ac:dyDescent="0.25">
      <c r="S131" s="105" t="s">
        <v>268</v>
      </c>
      <c r="T131" s="131">
        <v>7.0369456777942219</v>
      </c>
    </row>
    <row r="132" spans="19:20" x14ac:dyDescent="0.25">
      <c r="S132" s="105" t="s">
        <v>269</v>
      </c>
      <c r="T132" s="131">
        <v>5.843337170421532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29F629-0896-446B-B502-F3944E99FB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54CCE6-5D2F-4B0F-BD37-55F2B04F3D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C1130FC-C94B-4B82-BABF-817AB21CE5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AD4A36-4253-4FBF-9C9C-4080CE1A47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3F58-0CA2-4467-88EC-78718453B8B0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168</v>
      </c>
      <c r="T1" s="103"/>
      <c r="U1" s="103"/>
      <c r="V1" s="103"/>
      <c r="W1" s="103"/>
      <c r="X1" s="103"/>
      <c r="Y1" s="104" t="s">
        <v>248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168</v>
      </c>
      <c r="Y3" s="109" t="s">
        <v>248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10.55 Southern Mallee,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1538</v>
      </c>
      <c r="W4" s="112">
        <v>1661</v>
      </c>
      <c r="X4" s="112">
        <v>2040</v>
      </c>
      <c r="Y4" s="112">
        <v>1824</v>
      </c>
      <c r="Z4" s="112">
        <v>1933</v>
      </c>
      <c r="AB4" s="113" t="str">
        <f>TEXT(Z4,"###,###")</f>
        <v>1,933</v>
      </c>
      <c r="AD4" s="114">
        <f>Z4/Y4-1</f>
        <v>5.9758771929824483E-2</v>
      </c>
      <c r="AF4" s="114">
        <f>Z4/V4-1</f>
        <v>0.25682704811443435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768</v>
      </c>
      <c r="W5" s="112">
        <v>830</v>
      </c>
      <c r="X5" s="112">
        <v>1060</v>
      </c>
      <c r="Y5" s="112">
        <v>902</v>
      </c>
      <c r="Z5" s="112">
        <v>981</v>
      </c>
      <c r="AB5" s="113" t="str">
        <f>TEXT(Z5,"###,###")</f>
        <v>981</v>
      </c>
      <c r="AD5" s="114">
        <f t="shared" ref="AD5:AD9" si="0">Z5/Y5-1</f>
        <v>8.7583148558758372E-2</v>
      </c>
      <c r="AF5" s="114">
        <f t="shared" ref="AF5:AF9" si="1">Z5/V5-1</f>
        <v>0.27734375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771</v>
      </c>
      <c r="W6" s="112">
        <v>831</v>
      </c>
      <c r="X6" s="112">
        <v>979</v>
      </c>
      <c r="Y6" s="112">
        <v>925</v>
      </c>
      <c r="Z6" s="112">
        <v>954</v>
      </c>
      <c r="AB6" s="113" t="str">
        <f>TEXT(Z6,"###,###")</f>
        <v>954</v>
      </c>
      <c r="AD6" s="114">
        <f t="shared" si="0"/>
        <v>3.1351351351351253E-2</v>
      </c>
      <c r="AF6" s="114">
        <f t="shared" si="1"/>
        <v>0.23735408560311289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994</v>
      </c>
      <c r="W7" s="112">
        <v>1076</v>
      </c>
      <c r="X7" s="112">
        <v>1352</v>
      </c>
      <c r="Y7" s="112">
        <v>1199</v>
      </c>
      <c r="Z7" s="112">
        <v>1336</v>
      </c>
      <c r="AB7" s="113" t="str">
        <f>TEXT(Z7,"###,###")</f>
        <v>1,336</v>
      </c>
      <c r="AD7" s="114">
        <f t="shared" si="0"/>
        <v>0.11426188490408684</v>
      </c>
      <c r="AF7" s="114">
        <f t="shared" si="1"/>
        <v>0.34406438631790737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1,933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1,336</v>
      </c>
      <c r="P8" s="69"/>
      <c r="S8" s="111" t="s">
        <v>86</v>
      </c>
      <c r="T8" s="112"/>
      <c r="U8" s="112"/>
      <c r="V8" s="112">
        <v>29685.84</v>
      </c>
      <c r="W8" s="112">
        <v>33214.870000000003</v>
      </c>
      <c r="X8" s="112">
        <v>36421.5</v>
      </c>
      <c r="Y8" s="112">
        <v>32982.25</v>
      </c>
      <c r="Z8" s="112">
        <v>38825.97</v>
      </c>
      <c r="AB8" s="113" t="str">
        <f>TEXT(Z8,"$###,###")</f>
        <v>$38,826</v>
      </c>
      <c r="AD8" s="114">
        <f t="shared" si="0"/>
        <v>0.17717772438205404</v>
      </c>
      <c r="AF8" s="114">
        <f t="shared" si="1"/>
        <v>0.30789527936551564</v>
      </c>
    </row>
    <row r="9" spans="1:32" x14ac:dyDescent="0.25">
      <c r="A9" s="32" t="s">
        <v>15</v>
      </c>
      <c r="B9" s="73"/>
      <c r="C9" s="74"/>
      <c r="D9" s="75">
        <f>AD104</f>
        <v>54.837040869115363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54.041916167664674</v>
      </c>
      <c r="P9" s="76" t="s">
        <v>87</v>
      </c>
      <c r="S9" s="111" t="s">
        <v>7</v>
      </c>
      <c r="T9" s="112"/>
      <c r="U9" s="112"/>
      <c r="V9" s="112">
        <v>38760823</v>
      </c>
      <c r="W9" s="112">
        <v>49305594</v>
      </c>
      <c r="X9" s="112">
        <v>63319969</v>
      </c>
      <c r="Y9" s="112">
        <v>55461813</v>
      </c>
      <c r="Z9" s="112">
        <v>55413491</v>
      </c>
      <c r="AB9" s="113" t="str">
        <f>TEXT(Z9/1000000,"$#,###.0")&amp;" mil"</f>
        <v>$55.4 mil</v>
      </c>
      <c r="AD9" s="114">
        <f t="shared" si="0"/>
        <v>-8.712661448697645E-4</v>
      </c>
      <c r="AF9" s="114">
        <f t="shared" si="1"/>
        <v>0.42962627496325356</v>
      </c>
    </row>
    <row r="10" spans="1:32" x14ac:dyDescent="0.25">
      <c r="A10" s="32" t="s">
        <v>18</v>
      </c>
      <c r="B10" s="73"/>
      <c r="C10" s="74"/>
      <c r="D10" s="75">
        <f>AD105</f>
        <v>15.054319710294878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45.508982035928142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65.419161676646709</v>
      </c>
      <c r="P11" s="76" t="s">
        <v>87</v>
      </c>
      <c r="S11" s="111" t="s">
        <v>30</v>
      </c>
      <c r="T11" s="116"/>
      <c r="U11" s="116"/>
      <c r="V11" s="116">
        <v>1238</v>
      </c>
      <c r="W11" s="116">
        <v>1309</v>
      </c>
      <c r="X11" s="116">
        <v>1540</v>
      </c>
      <c r="Y11" s="116">
        <v>1445</v>
      </c>
      <c r="Z11" s="116">
        <v>1468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21.556886227544911</v>
      </c>
      <c r="P12" s="76" t="s">
        <v>87</v>
      </c>
      <c r="S12" s="111" t="s">
        <v>31</v>
      </c>
      <c r="T12" s="116"/>
      <c r="U12" s="116"/>
      <c r="V12" s="116">
        <v>303</v>
      </c>
      <c r="W12" s="116">
        <v>352</v>
      </c>
      <c r="X12" s="116">
        <v>499</v>
      </c>
      <c r="Y12" s="116">
        <v>374</v>
      </c>
      <c r="Z12" s="116">
        <v>468</v>
      </c>
    </row>
    <row r="13" spans="1:32" ht="15" customHeight="1" x14ac:dyDescent="0.25">
      <c r="A13" s="32" t="s">
        <v>20</v>
      </c>
      <c r="B13" s="74"/>
      <c r="C13" s="74"/>
      <c r="D13" s="75">
        <f>AD108</f>
        <v>13.243662700465597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13.17365269461078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12.467666839110192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43.3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19.813760993274705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16.343283582089551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433</v>
      </c>
      <c r="Z15" s="116">
        <v>474</v>
      </c>
      <c r="AB15" s="121">
        <f t="shared" ref="AB15:AB34" si="2">IF(Z15="np",0,Z15/$Z$34)</f>
        <v>0.24559585492227978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23.952405587170205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83.656716417910445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34</v>
      </c>
      <c r="Z17" s="116">
        <v>27</v>
      </c>
      <c r="AB17" s="121">
        <f t="shared" si="2"/>
        <v>1.3989637305699482E-2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Southern Mallee (2015-16 to 2019-20)</v>
      </c>
      <c r="B19" s="65"/>
      <c r="C19" s="65"/>
      <c r="D19" s="65"/>
      <c r="E19" s="65"/>
      <c r="F19" s="65"/>
      <c r="G19" s="65" t="str">
        <f>$S$1&amp;" ("&amp;$V$2&amp;" to "&amp;$Z$2&amp;")"</f>
        <v>Southern Mallee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65</v>
      </c>
      <c r="Z19" s="116">
        <v>63</v>
      </c>
      <c r="AB19" s="121">
        <f t="shared" si="2"/>
        <v>3.2642487046632127E-2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80</v>
      </c>
      <c r="Z20" s="116">
        <v>105</v>
      </c>
      <c r="AB20" s="121">
        <f t="shared" si="2"/>
        <v>5.4404145077720206E-2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69</v>
      </c>
      <c r="Z21" s="116">
        <v>75</v>
      </c>
      <c r="AB21" s="121">
        <f t="shared" si="2"/>
        <v>3.8860103626943004E-2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89</v>
      </c>
      <c r="Z22" s="116">
        <v>67</v>
      </c>
      <c r="AB22" s="121">
        <f t="shared" si="2"/>
        <v>3.4715025906735753E-2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63</v>
      </c>
      <c r="Z23" s="116">
        <v>57</v>
      </c>
      <c r="AB23" s="121">
        <f t="shared" si="2"/>
        <v>2.9533678756476684E-2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</v>
      </c>
      <c r="Z24" s="116">
        <v>4</v>
      </c>
      <c r="AB24" s="121">
        <f t="shared" si="2"/>
        <v>2.0725388601036268E-3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</v>
      </c>
      <c r="Z25" s="116">
        <v>20</v>
      </c>
      <c r="AB25" s="121">
        <f t="shared" si="2"/>
        <v>1.0362694300518135E-2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57</v>
      </c>
      <c r="Z26" s="116">
        <v>53</v>
      </c>
      <c r="AB26" s="121">
        <f t="shared" si="2"/>
        <v>2.7461139896373058E-2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27</v>
      </c>
      <c r="Z27" s="116">
        <v>29</v>
      </c>
      <c r="AB27" s="121">
        <f t="shared" si="2"/>
        <v>1.5025906735751295E-2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81</v>
      </c>
      <c r="Z28" s="116">
        <v>103</v>
      </c>
      <c r="AB28" s="121">
        <f t="shared" si="2"/>
        <v>5.3367875647668393E-2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102</v>
      </c>
      <c r="Z29" s="116">
        <v>90</v>
      </c>
      <c r="AB29" s="121">
        <f t="shared" si="2"/>
        <v>4.6632124352331605E-2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105</v>
      </c>
      <c r="Z30" s="116">
        <v>104</v>
      </c>
      <c r="AB30" s="121">
        <f t="shared" si="2"/>
        <v>5.3886010362694303E-2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118</v>
      </c>
      <c r="Z31" s="116">
        <v>141</v>
      </c>
      <c r="AB31" s="121">
        <f t="shared" si="2"/>
        <v>7.3056994818652854E-2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11</v>
      </c>
      <c r="Z32" s="116">
        <v>9</v>
      </c>
      <c r="AB32" s="121">
        <f t="shared" si="2"/>
        <v>4.6632124352331602E-3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35</v>
      </c>
      <c r="Z33" s="116">
        <v>41</v>
      </c>
      <c r="AB33" s="121">
        <f t="shared" si="2"/>
        <v>2.1243523316062177E-2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1823</v>
      </c>
      <c r="Z34" s="124">
        <v>1930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1121</v>
      </c>
      <c r="AB37" s="136">
        <f>Z37/Z40*100</f>
        <v>83.656716417910445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219</v>
      </c>
      <c r="AB38" s="136">
        <f>Z38/Z40*100</f>
        <v>16.343283582089551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4</v>
      </c>
      <c r="Y44" s="116">
        <v>0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18</v>
      </c>
      <c r="W45" s="116">
        <v>19</v>
      </c>
      <c r="X45" s="116">
        <v>30</v>
      </c>
      <c r="Y45" s="116">
        <v>27</v>
      </c>
      <c r="Z45" s="116">
        <v>32</v>
      </c>
    </row>
    <row r="46" spans="19:32" x14ac:dyDescent="0.25">
      <c r="S46" s="119" t="s">
        <v>39</v>
      </c>
      <c r="T46" s="119"/>
      <c r="U46" s="116"/>
      <c r="V46" s="116">
        <v>72</v>
      </c>
      <c r="W46" s="116">
        <v>67</v>
      </c>
      <c r="X46" s="116">
        <v>65</v>
      </c>
      <c r="Y46" s="116">
        <v>54</v>
      </c>
      <c r="Z46" s="116">
        <v>55</v>
      </c>
    </row>
    <row r="47" spans="19:32" x14ac:dyDescent="0.25">
      <c r="S47" s="119" t="s">
        <v>40</v>
      </c>
      <c r="T47" s="119"/>
      <c r="U47" s="116"/>
      <c r="V47" s="116">
        <v>73</v>
      </c>
      <c r="W47" s="116">
        <v>88</v>
      </c>
      <c r="X47" s="116">
        <v>111</v>
      </c>
      <c r="Y47" s="116">
        <v>123</v>
      </c>
      <c r="Z47" s="116">
        <v>108</v>
      </c>
    </row>
    <row r="48" spans="19:32" x14ac:dyDescent="0.25">
      <c r="S48" s="119" t="s">
        <v>41</v>
      </c>
      <c r="T48" s="119"/>
      <c r="U48" s="116"/>
      <c r="V48" s="116">
        <v>113</v>
      </c>
      <c r="W48" s="116">
        <v>114</v>
      </c>
      <c r="X48" s="116">
        <v>161</v>
      </c>
      <c r="Y48" s="116">
        <v>79</v>
      </c>
      <c r="Z48" s="116">
        <v>119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84</v>
      </c>
      <c r="W49" s="116">
        <v>89</v>
      </c>
      <c r="X49" s="116">
        <v>96</v>
      </c>
      <c r="Y49" s="116">
        <v>126</v>
      </c>
      <c r="Z49" s="116">
        <v>103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Southern Mallee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49</v>
      </c>
      <c r="W50" s="116">
        <v>64</v>
      </c>
      <c r="X50" s="116">
        <v>70</v>
      </c>
      <c r="Y50" s="116">
        <v>59</v>
      </c>
      <c r="Z50" s="116">
        <v>64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63</v>
      </c>
      <c r="W51" s="116">
        <v>66</v>
      </c>
      <c r="X51" s="116">
        <v>77</v>
      </c>
      <c r="Y51" s="116">
        <v>58</v>
      </c>
      <c r="Z51" s="116">
        <v>68</v>
      </c>
    </row>
    <row r="52" spans="1:26" ht="15" customHeight="1" x14ac:dyDescent="0.25">
      <c r="S52" s="119" t="s">
        <v>45</v>
      </c>
      <c r="T52" s="119"/>
      <c r="U52" s="116"/>
      <c r="V52" s="116">
        <v>54</v>
      </c>
      <c r="W52" s="116">
        <v>57</v>
      </c>
      <c r="X52" s="116">
        <v>91</v>
      </c>
      <c r="Y52" s="116">
        <v>88</v>
      </c>
      <c r="Z52" s="116">
        <v>87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71</v>
      </c>
      <c r="W53" s="116">
        <v>73</v>
      </c>
      <c r="X53" s="116">
        <v>91</v>
      </c>
      <c r="Y53" s="116">
        <v>79</v>
      </c>
      <c r="Z53" s="116">
        <v>86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70</v>
      </c>
      <c r="W54" s="116">
        <v>66</v>
      </c>
      <c r="X54" s="116">
        <v>90</v>
      </c>
      <c r="Y54" s="116">
        <v>81</v>
      </c>
      <c r="Z54" s="116">
        <v>77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48</v>
      </c>
      <c r="W55" s="116">
        <v>64</v>
      </c>
      <c r="X55" s="116">
        <v>64</v>
      </c>
      <c r="Y55" s="116">
        <v>49</v>
      </c>
      <c r="Z55" s="116">
        <v>71</v>
      </c>
    </row>
    <row r="56" spans="1:26" ht="15" customHeight="1" x14ac:dyDescent="0.25">
      <c r="S56" s="119" t="s">
        <v>49</v>
      </c>
      <c r="T56" s="119"/>
      <c r="U56" s="116"/>
      <c r="V56" s="116">
        <v>27</v>
      </c>
      <c r="W56" s="116">
        <v>37</v>
      </c>
      <c r="X56" s="116">
        <v>54</v>
      </c>
      <c r="Y56" s="116">
        <v>54</v>
      </c>
      <c r="Z56" s="116">
        <v>63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9</v>
      </c>
      <c r="W57" s="116">
        <v>12</v>
      </c>
      <c r="X57" s="116">
        <v>22</v>
      </c>
      <c r="Y57" s="116">
        <v>16</v>
      </c>
      <c r="Z57" s="116">
        <v>32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6</v>
      </c>
      <c r="W58" s="116">
        <v>9</v>
      </c>
      <c r="X58" s="116">
        <v>11</v>
      </c>
      <c r="Y58" s="116">
        <v>9</v>
      </c>
      <c r="Z58" s="116">
        <v>10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9</v>
      </c>
      <c r="Y59" s="116">
        <v>8</v>
      </c>
      <c r="Z59" s="116">
        <v>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2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763</v>
      </c>
      <c r="W61" s="116">
        <v>830</v>
      </c>
      <c r="X61" s="116">
        <v>1057</v>
      </c>
      <c r="Y61" s="116">
        <v>896</v>
      </c>
      <c r="Z61" s="116">
        <v>979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8</v>
      </c>
      <c r="W63" s="116">
        <v>6</v>
      </c>
      <c r="X63" s="116">
        <v>6</v>
      </c>
      <c r="Y63" s="116">
        <v>6</v>
      </c>
      <c r="Z63" s="116">
        <v>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24</v>
      </c>
      <c r="W64" s="116">
        <v>31</v>
      </c>
      <c r="X64" s="116">
        <v>30</v>
      </c>
      <c r="Y64" s="116">
        <v>35</v>
      </c>
      <c r="Z64" s="116">
        <v>33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Southern Mallee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65</v>
      </c>
      <c r="W65" s="116">
        <v>52</v>
      </c>
      <c r="X65" s="116">
        <v>58</v>
      </c>
      <c r="Y65" s="116">
        <v>66</v>
      </c>
      <c r="Z65" s="116">
        <v>55</v>
      </c>
    </row>
    <row r="66" spans="1:26" x14ac:dyDescent="0.25">
      <c r="S66" s="119" t="s">
        <v>40</v>
      </c>
      <c r="T66" s="119"/>
      <c r="U66" s="116"/>
      <c r="V66" s="116">
        <v>82</v>
      </c>
      <c r="W66" s="116">
        <v>111</v>
      </c>
      <c r="X66" s="116">
        <v>94</v>
      </c>
      <c r="Y66" s="116">
        <v>101</v>
      </c>
      <c r="Z66" s="116">
        <v>81</v>
      </c>
    </row>
    <row r="67" spans="1:26" x14ac:dyDescent="0.25">
      <c r="S67" s="119" t="s">
        <v>41</v>
      </c>
      <c r="T67" s="119"/>
      <c r="U67" s="116"/>
      <c r="V67" s="116">
        <v>114</v>
      </c>
      <c r="W67" s="116">
        <v>95</v>
      </c>
      <c r="X67" s="116">
        <v>141</v>
      </c>
      <c r="Y67" s="116">
        <v>128</v>
      </c>
      <c r="Z67" s="116">
        <v>138</v>
      </c>
    </row>
    <row r="68" spans="1:26" x14ac:dyDescent="0.25">
      <c r="S68" s="119" t="s">
        <v>42</v>
      </c>
      <c r="T68" s="119"/>
      <c r="U68" s="116"/>
      <c r="V68" s="116">
        <v>75</v>
      </c>
      <c r="W68" s="116">
        <v>80</v>
      </c>
      <c r="X68" s="116">
        <v>73</v>
      </c>
      <c r="Y68" s="116">
        <v>89</v>
      </c>
      <c r="Z68" s="116">
        <v>88</v>
      </c>
    </row>
    <row r="69" spans="1:26" x14ac:dyDescent="0.25">
      <c r="S69" s="119" t="s">
        <v>43</v>
      </c>
      <c r="T69" s="119"/>
      <c r="U69" s="116"/>
      <c r="V69" s="116">
        <v>63</v>
      </c>
      <c r="W69" s="116">
        <v>77</v>
      </c>
      <c r="X69" s="116">
        <v>89</v>
      </c>
      <c r="Y69" s="116">
        <v>82</v>
      </c>
      <c r="Z69" s="116">
        <v>88</v>
      </c>
    </row>
    <row r="70" spans="1:26" x14ac:dyDescent="0.25">
      <c r="S70" s="119" t="s">
        <v>44</v>
      </c>
      <c r="T70" s="119"/>
      <c r="U70" s="116"/>
      <c r="V70" s="116">
        <v>56</v>
      </c>
      <c r="W70" s="116">
        <v>60</v>
      </c>
      <c r="X70" s="116">
        <v>70</v>
      </c>
      <c r="Y70" s="116">
        <v>61</v>
      </c>
      <c r="Z70" s="116">
        <v>75</v>
      </c>
    </row>
    <row r="71" spans="1:26" x14ac:dyDescent="0.25">
      <c r="S71" s="119" t="s">
        <v>45</v>
      </c>
      <c r="T71" s="119"/>
      <c r="U71" s="116"/>
      <c r="V71" s="116">
        <v>51</v>
      </c>
      <c r="W71" s="116">
        <v>48</v>
      </c>
      <c r="X71" s="116">
        <v>63</v>
      </c>
      <c r="Y71" s="116">
        <v>74</v>
      </c>
      <c r="Z71" s="116">
        <v>57</v>
      </c>
    </row>
    <row r="72" spans="1:26" x14ac:dyDescent="0.25">
      <c r="S72" s="119" t="s">
        <v>46</v>
      </c>
      <c r="T72" s="119"/>
      <c r="U72" s="116"/>
      <c r="V72" s="116">
        <v>76</v>
      </c>
      <c r="W72" s="116">
        <v>78</v>
      </c>
      <c r="X72" s="116">
        <v>86</v>
      </c>
      <c r="Y72" s="116">
        <v>70</v>
      </c>
      <c r="Z72" s="116">
        <v>75</v>
      </c>
    </row>
    <row r="73" spans="1:26" x14ac:dyDescent="0.25">
      <c r="S73" s="119" t="s">
        <v>47</v>
      </c>
      <c r="T73" s="119"/>
      <c r="U73" s="116"/>
      <c r="V73" s="116">
        <v>82</v>
      </c>
      <c r="W73" s="116">
        <v>81</v>
      </c>
      <c r="X73" s="116">
        <v>106</v>
      </c>
      <c r="Y73" s="116">
        <v>67</v>
      </c>
      <c r="Z73" s="116">
        <v>84</v>
      </c>
    </row>
    <row r="74" spans="1:26" x14ac:dyDescent="0.25">
      <c r="S74" s="119" t="s">
        <v>48</v>
      </c>
      <c r="T74" s="119"/>
      <c r="U74" s="116"/>
      <c r="V74" s="116">
        <v>41</v>
      </c>
      <c r="W74" s="116">
        <v>55</v>
      </c>
      <c r="X74" s="116">
        <v>79</v>
      </c>
      <c r="Y74" s="116">
        <v>75</v>
      </c>
      <c r="Z74" s="116">
        <v>86</v>
      </c>
    </row>
    <row r="75" spans="1:26" x14ac:dyDescent="0.25">
      <c r="S75" s="119" t="s">
        <v>49</v>
      </c>
      <c r="T75" s="119"/>
      <c r="U75" s="116"/>
      <c r="V75" s="116">
        <v>24</v>
      </c>
      <c r="W75" s="116">
        <v>25</v>
      </c>
      <c r="X75" s="116">
        <v>36</v>
      </c>
      <c r="Y75" s="116">
        <v>36</v>
      </c>
      <c r="Z75" s="116">
        <v>47</v>
      </c>
    </row>
    <row r="76" spans="1:26" x14ac:dyDescent="0.25">
      <c r="S76" s="119" t="s">
        <v>50</v>
      </c>
      <c r="T76" s="119"/>
      <c r="U76" s="116"/>
      <c r="V76" s="116">
        <v>17</v>
      </c>
      <c r="W76" s="116">
        <v>18</v>
      </c>
      <c r="X76" s="116">
        <v>29</v>
      </c>
      <c r="Y76" s="116">
        <v>13</v>
      </c>
      <c r="Z76" s="116">
        <v>23</v>
      </c>
    </row>
    <row r="77" spans="1:26" x14ac:dyDescent="0.25">
      <c r="S77" s="119" t="s">
        <v>51</v>
      </c>
      <c r="T77" s="119"/>
      <c r="U77" s="116"/>
      <c r="V77" s="116">
        <v>11</v>
      </c>
      <c r="W77" s="116">
        <v>10</v>
      </c>
      <c r="X77" s="116">
        <v>13</v>
      </c>
      <c r="Y77" s="116">
        <v>12</v>
      </c>
      <c r="Z77" s="116">
        <v>11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3</v>
      </c>
      <c r="X78" s="116">
        <v>7</v>
      </c>
      <c r="Y78" s="116">
        <v>8</v>
      </c>
      <c r="Z78" s="116">
        <v>9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773</v>
      </c>
      <c r="W80" s="116">
        <v>831</v>
      </c>
      <c r="X80" s="116">
        <v>977</v>
      </c>
      <c r="Y80" s="116">
        <v>925</v>
      </c>
      <c r="Z80" s="116">
        <v>949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Southern Mallee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42</v>
      </c>
      <c r="W83" s="116">
        <v>56</v>
      </c>
      <c r="X83" s="116">
        <v>64</v>
      </c>
      <c r="Y83" s="116">
        <v>69</v>
      </c>
      <c r="Z83" s="116">
        <v>71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15</v>
      </c>
      <c r="W84" s="116">
        <v>21</v>
      </c>
      <c r="X84" s="116">
        <v>25</v>
      </c>
      <c r="Y84" s="116">
        <v>23</v>
      </c>
      <c r="Z84" s="116">
        <v>21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66</v>
      </c>
      <c r="W85" s="116">
        <v>69</v>
      </c>
      <c r="X85" s="116">
        <v>75</v>
      </c>
      <c r="Y85" s="116">
        <v>73</v>
      </c>
      <c r="Z85" s="116">
        <v>92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1,933</v>
      </c>
      <c r="D86" s="98">
        <f t="shared" ref="D86:D91" si="4">AD4</f>
        <v>5.9758771929824483E-2</v>
      </c>
      <c r="E86" s="99">
        <f t="shared" ref="E86:E91" si="5">AD4</f>
        <v>5.9758771929824483E-2</v>
      </c>
      <c r="F86" s="98">
        <f t="shared" ref="F86:F91" si="6">AF4</f>
        <v>0.25682704811443435</v>
      </c>
      <c r="G86" s="99">
        <f t="shared" ref="G86:G91" si="7">AF4</f>
        <v>0.25682704811443435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18</v>
      </c>
      <c r="W86" s="116">
        <v>12</v>
      </c>
      <c r="X86" s="116">
        <v>9</v>
      </c>
      <c r="Y86" s="116">
        <v>15</v>
      </c>
      <c r="Z86" s="116">
        <v>14</v>
      </c>
    </row>
    <row r="87" spans="1:30" ht="15" customHeight="1" x14ac:dyDescent="0.25">
      <c r="A87" s="100" t="s">
        <v>4</v>
      </c>
      <c r="B87" s="51"/>
      <c r="C87" s="101" t="str">
        <f t="shared" si="3"/>
        <v>981</v>
      </c>
      <c r="D87" s="98">
        <f t="shared" si="4"/>
        <v>8.7583148558758372E-2</v>
      </c>
      <c r="E87" s="99">
        <f t="shared" si="5"/>
        <v>8.7583148558758372E-2</v>
      </c>
      <c r="F87" s="98">
        <f t="shared" si="6"/>
        <v>0.27734375</v>
      </c>
      <c r="G87" s="99">
        <f t="shared" si="7"/>
        <v>0.27734375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</v>
      </c>
      <c r="W87" s="116">
        <v>10</v>
      </c>
      <c r="X87" s="116">
        <v>6</v>
      </c>
      <c r="Y87" s="116">
        <v>8</v>
      </c>
      <c r="Z87" s="116">
        <v>11</v>
      </c>
    </row>
    <row r="88" spans="1:30" ht="15" customHeight="1" x14ac:dyDescent="0.25">
      <c r="A88" s="100" t="s">
        <v>5</v>
      </c>
      <c r="B88" s="51"/>
      <c r="C88" s="101" t="str">
        <f t="shared" si="3"/>
        <v>954</v>
      </c>
      <c r="D88" s="98">
        <f t="shared" si="4"/>
        <v>3.1351351351351253E-2</v>
      </c>
      <c r="E88" s="99">
        <f t="shared" si="5"/>
        <v>3.1351351351351253E-2</v>
      </c>
      <c r="F88" s="98">
        <f t="shared" si="6"/>
        <v>0.23735408560311289</v>
      </c>
      <c r="G88" s="99">
        <f t="shared" si="7"/>
        <v>0.23735408560311289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16</v>
      </c>
      <c r="W88" s="116">
        <v>15</v>
      </c>
      <c r="X88" s="116">
        <v>11</v>
      </c>
      <c r="Y88" s="116">
        <v>19</v>
      </c>
      <c r="Z88" s="116">
        <v>22</v>
      </c>
    </row>
    <row r="89" spans="1:30" ht="15" customHeight="1" x14ac:dyDescent="0.25">
      <c r="A89" s="51" t="s">
        <v>6</v>
      </c>
      <c r="B89" s="51"/>
      <c r="C89" s="101" t="str">
        <f t="shared" si="3"/>
        <v>1,336</v>
      </c>
      <c r="D89" s="98">
        <f t="shared" si="4"/>
        <v>0.11426188490408684</v>
      </c>
      <c r="E89" s="99">
        <f t="shared" si="5"/>
        <v>0.11426188490408684</v>
      </c>
      <c r="F89" s="98">
        <f t="shared" si="6"/>
        <v>0.34406438631790737</v>
      </c>
      <c r="G89" s="99">
        <f t="shared" si="7"/>
        <v>0.34406438631790737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62</v>
      </c>
      <c r="W89" s="116">
        <v>61</v>
      </c>
      <c r="X89" s="116">
        <v>57</v>
      </c>
      <c r="Y89" s="116">
        <v>63</v>
      </c>
      <c r="Z89" s="116">
        <v>72</v>
      </c>
    </row>
    <row r="90" spans="1:30" ht="15" customHeight="1" x14ac:dyDescent="0.25">
      <c r="A90" s="51" t="s">
        <v>100</v>
      </c>
      <c r="B90" s="51"/>
      <c r="C90" s="101" t="str">
        <f t="shared" si="3"/>
        <v>$38,826</v>
      </c>
      <c r="D90" s="98">
        <f t="shared" si="4"/>
        <v>0.17717772438205404</v>
      </c>
      <c r="E90" s="99">
        <f t="shared" si="5"/>
        <v>0.17717772438205404</v>
      </c>
      <c r="F90" s="98">
        <f t="shared" si="6"/>
        <v>0.30789527936551564</v>
      </c>
      <c r="G90" s="99">
        <f t="shared" si="7"/>
        <v>0.30789527936551564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117</v>
      </c>
      <c r="W90" s="116">
        <v>113</v>
      </c>
      <c r="X90" s="116">
        <v>145</v>
      </c>
      <c r="Y90" s="116">
        <v>127</v>
      </c>
      <c r="Z90" s="116">
        <v>119</v>
      </c>
    </row>
    <row r="91" spans="1:30" ht="15" customHeight="1" x14ac:dyDescent="0.25">
      <c r="A91" s="51" t="s">
        <v>7</v>
      </c>
      <c r="B91" s="51"/>
      <c r="C91" s="101" t="str">
        <f t="shared" si="3"/>
        <v>$55.4 mil</v>
      </c>
      <c r="D91" s="98">
        <f t="shared" si="4"/>
        <v>-8.712661448697645E-4</v>
      </c>
      <c r="E91" s="99">
        <f t="shared" si="5"/>
        <v>-8.712661448697645E-4</v>
      </c>
      <c r="F91" s="98">
        <f t="shared" si="6"/>
        <v>0.42962627496325356</v>
      </c>
      <c r="G91" s="99">
        <f t="shared" si="7"/>
        <v>0.42962627496325356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537</v>
      </c>
      <c r="W91" s="116">
        <v>564</v>
      </c>
      <c r="X91" s="116">
        <v>731</v>
      </c>
      <c r="Y91" s="116">
        <v>630</v>
      </c>
      <c r="Z91" s="116">
        <v>722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25</v>
      </c>
      <c r="W93" s="116">
        <v>28</v>
      </c>
      <c r="X93" s="116">
        <v>28</v>
      </c>
      <c r="Y93" s="116">
        <v>29</v>
      </c>
      <c r="Z93" s="116">
        <v>35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62</v>
      </c>
      <c r="W94" s="116">
        <v>71</v>
      </c>
      <c r="X94" s="116">
        <v>84</v>
      </c>
      <c r="Y94" s="116">
        <v>73</v>
      </c>
      <c r="Z94" s="116">
        <v>73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9</v>
      </c>
      <c r="W95" s="116">
        <v>10</v>
      </c>
      <c r="X95" s="116">
        <v>11</v>
      </c>
      <c r="Y95" s="116">
        <v>12</v>
      </c>
      <c r="Z95" s="116">
        <v>11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47</v>
      </c>
      <c r="W96" s="116">
        <v>63</v>
      </c>
      <c r="X96" s="116">
        <v>72</v>
      </c>
      <c r="Y96" s="116">
        <v>77</v>
      </c>
      <c r="Z96" s="116">
        <v>76</v>
      </c>
    </row>
    <row r="97" spans="1:32" ht="15" customHeight="1" x14ac:dyDescent="0.25">
      <c r="S97" s="119" t="s">
        <v>191</v>
      </c>
      <c r="T97" s="119"/>
      <c r="U97" s="116"/>
      <c r="V97" s="116">
        <v>61</v>
      </c>
      <c r="W97" s="116">
        <v>70</v>
      </c>
      <c r="X97" s="116">
        <v>74</v>
      </c>
      <c r="Y97" s="116">
        <v>73</v>
      </c>
      <c r="Z97" s="116">
        <v>75</v>
      </c>
    </row>
    <row r="98" spans="1:32" ht="15" customHeight="1" x14ac:dyDescent="0.25">
      <c r="S98" s="119" t="s">
        <v>192</v>
      </c>
      <c r="T98" s="119"/>
      <c r="U98" s="116"/>
      <c r="V98" s="116">
        <v>48</v>
      </c>
      <c r="W98" s="116">
        <v>49</v>
      </c>
      <c r="X98" s="116">
        <v>60</v>
      </c>
      <c r="Y98" s="116">
        <v>50</v>
      </c>
      <c r="Z98" s="116">
        <v>52</v>
      </c>
    </row>
    <row r="99" spans="1:32" ht="15" customHeight="1" x14ac:dyDescent="0.25">
      <c r="S99" s="119" t="s">
        <v>193</v>
      </c>
      <c r="T99" s="119"/>
      <c r="U99" s="116"/>
      <c r="V99" s="116">
        <v>5</v>
      </c>
      <c r="W99" s="116">
        <v>9</v>
      </c>
      <c r="X99" s="116">
        <v>8</v>
      </c>
      <c r="Y99" s="116">
        <v>15</v>
      </c>
      <c r="Z99" s="116">
        <v>27</v>
      </c>
    </row>
    <row r="100" spans="1:32" ht="15" customHeight="1" x14ac:dyDescent="0.25">
      <c r="S100" s="119" t="s">
        <v>59</v>
      </c>
      <c r="T100" s="119"/>
      <c r="U100" s="116"/>
      <c r="V100" s="116">
        <v>72</v>
      </c>
      <c r="W100" s="116">
        <v>71</v>
      </c>
      <c r="X100" s="116">
        <v>76</v>
      </c>
      <c r="Y100" s="116">
        <v>84</v>
      </c>
      <c r="Z100" s="116">
        <v>87</v>
      </c>
    </row>
    <row r="101" spans="1:32" x14ac:dyDescent="0.25">
      <c r="A101" s="20"/>
      <c r="S101" s="122" t="s">
        <v>54</v>
      </c>
      <c r="T101" s="122"/>
      <c r="U101" s="116"/>
      <c r="V101" s="116">
        <v>463</v>
      </c>
      <c r="W101" s="116">
        <v>512</v>
      </c>
      <c r="X101" s="116">
        <v>623</v>
      </c>
      <c r="Y101" s="116">
        <v>567</v>
      </c>
      <c r="Z101" s="116">
        <v>609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1012</v>
      </c>
      <c r="W104" s="116">
        <v>1090</v>
      </c>
      <c r="X104" s="116">
        <v>1137</v>
      </c>
      <c r="Y104" s="116">
        <v>1024</v>
      </c>
      <c r="Z104" s="116">
        <v>1060</v>
      </c>
      <c r="AB104" s="113" t="str">
        <f>TEXT(Z104,"###,###")</f>
        <v>1,060</v>
      </c>
      <c r="AD104" s="134">
        <f>Z104/($Z$4)*100</f>
        <v>54.837040869115363</v>
      </c>
      <c r="AF104" s="113"/>
    </row>
    <row r="105" spans="1:32" x14ac:dyDescent="0.25">
      <c r="S105" s="119" t="s">
        <v>18</v>
      </c>
      <c r="T105" s="119"/>
      <c r="U105" s="116"/>
      <c r="V105" s="116">
        <v>255</v>
      </c>
      <c r="W105" s="116">
        <v>263</v>
      </c>
      <c r="X105" s="116">
        <v>304</v>
      </c>
      <c r="Y105" s="116">
        <v>301</v>
      </c>
      <c r="Z105" s="116">
        <v>291</v>
      </c>
      <c r="AB105" s="113" t="str">
        <f>TEXT(Z105,"###,###")</f>
        <v>291</v>
      </c>
      <c r="AD105" s="134">
        <f>Z105/($Z$4)*100</f>
        <v>15.054319710294878</v>
      </c>
      <c r="AF105" s="113"/>
    </row>
    <row r="106" spans="1:32" x14ac:dyDescent="0.25">
      <c r="S106" s="122" t="s">
        <v>54</v>
      </c>
      <c r="T106" s="122"/>
      <c r="U106" s="124"/>
      <c r="V106" s="124">
        <v>1267</v>
      </c>
      <c r="W106" s="124">
        <v>1353</v>
      </c>
      <c r="X106" s="124">
        <v>1441</v>
      </c>
      <c r="Y106" s="124">
        <v>1325</v>
      </c>
      <c r="Z106" s="124">
        <v>1351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350</v>
      </c>
      <c r="W108" s="116">
        <v>378</v>
      </c>
      <c r="X108" s="116">
        <v>383</v>
      </c>
      <c r="Y108" s="116">
        <v>284</v>
      </c>
      <c r="Z108" s="116">
        <v>256</v>
      </c>
      <c r="AB108" s="113" t="str">
        <f>TEXT(Z108,"###,###")</f>
        <v>256</v>
      </c>
      <c r="AD108" s="134">
        <f>Z108/($Z$4)*100</f>
        <v>13.243662700465597</v>
      </c>
      <c r="AF108" s="113"/>
    </row>
    <row r="109" spans="1:32" x14ac:dyDescent="0.25">
      <c r="S109" s="119" t="s">
        <v>21</v>
      </c>
      <c r="T109" s="119"/>
      <c r="U109" s="116"/>
      <c r="V109" s="116">
        <v>223</v>
      </c>
      <c r="W109" s="116">
        <v>264</v>
      </c>
      <c r="X109" s="116">
        <v>297</v>
      </c>
      <c r="Y109" s="116">
        <v>272</v>
      </c>
      <c r="Z109" s="116">
        <v>241</v>
      </c>
      <c r="AB109" s="113" t="str">
        <f>TEXT(Z109,"###,###")</f>
        <v>241</v>
      </c>
      <c r="AD109" s="134">
        <f>Z109/($Z$4)*100</f>
        <v>12.467666839110192</v>
      </c>
      <c r="AF109" s="113"/>
    </row>
    <row r="110" spans="1:32" x14ac:dyDescent="0.25">
      <c r="S110" s="119" t="s">
        <v>22</v>
      </c>
      <c r="T110" s="119"/>
      <c r="U110" s="116"/>
      <c r="V110" s="116">
        <v>371</v>
      </c>
      <c r="W110" s="116">
        <v>273</v>
      </c>
      <c r="X110" s="116">
        <v>302</v>
      </c>
      <c r="Y110" s="116">
        <v>335</v>
      </c>
      <c r="Z110" s="116">
        <v>383</v>
      </c>
      <c r="AB110" s="113" t="str">
        <f>TEXT(Z110,"###,###")</f>
        <v>383</v>
      </c>
      <c r="AD110" s="134">
        <f>Z110/($Z$4)*100</f>
        <v>19.813760993274705</v>
      </c>
      <c r="AF110" s="113"/>
    </row>
    <row r="111" spans="1:32" x14ac:dyDescent="0.25">
      <c r="S111" s="119" t="s">
        <v>23</v>
      </c>
      <c r="T111" s="119"/>
      <c r="U111" s="116"/>
      <c r="V111" s="116">
        <v>321</v>
      </c>
      <c r="W111" s="116">
        <v>438</v>
      </c>
      <c r="X111" s="116">
        <v>459</v>
      </c>
      <c r="Y111" s="116">
        <v>438</v>
      </c>
      <c r="Z111" s="116">
        <v>463</v>
      </c>
      <c r="AB111" s="113" t="str">
        <f>TEXT(Z111,"###,###")</f>
        <v>463</v>
      </c>
      <c r="AD111" s="134">
        <f>Z111/($Z$4)*100</f>
        <v>23.952405587170205</v>
      </c>
      <c r="AF111" s="113"/>
    </row>
    <row r="112" spans="1:32" x14ac:dyDescent="0.25">
      <c r="S112" s="122" t="s">
        <v>54</v>
      </c>
      <c r="T112" s="122"/>
      <c r="U112" s="116"/>
      <c r="V112" s="116">
        <v>1539</v>
      </c>
      <c r="W112" s="116">
        <v>1661</v>
      </c>
      <c r="X112" s="116">
        <v>2040</v>
      </c>
      <c r="Y112" s="116">
        <v>1823</v>
      </c>
      <c r="Z112" s="116">
        <v>1934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43.4</v>
      </c>
      <c r="W118" s="135">
        <v>41.9</v>
      </c>
      <c r="X118" s="135">
        <v>43.27</v>
      </c>
      <c r="Y118" s="135">
        <v>41.93</v>
      </c>
      <c r="Z118" s="135">
        <v>43.32</v>
      </c>
      <c r="AB118" s="113" t="str">
        <f>TEXT(Z118,"##.0")</f>
        <v>43.3</v>
      </c>
    </row>
    <row r="120" spans="19:32" x14ac:dyDescent="0.25">
      <c r="S120" s="105" t="s">
        <v>102</v>
      </c>
      <c r="T120" s="116"/>
      <c r="U120" s="116"/>
      <c r="V120" s="116">
        <v>699</v>
      </c>
      <c r="W120" s="116">
        <v>724</v>
      </c>
      <c r="X120" s="116">
        <v>854</v>
      </c>
      <c r="Y120" s="116">
        <v>826</v>
      </c>
      <c r="Z120" s="116">
        <v>874</v>
      </c>
      <c r="AB120" s="113" t="str">
        <f>TEXT(Z120,"###,###")</f>
        <v>874</v>
      </c>
    </row>
    <row r="121" spans="19:32" x14ac:dyDescent="0.25">
      <c r="S121" s="105" t="s">
        <v>103</v>
      </c>
      <c r="T121" s="116"/>
      <c r="U121" s="116"/>
      <c r="V121" s="116">
        <v>179</v>
      </c>
      <c r="W121" s="116">
        <v>210</v>
      </c>
      <c r="X121" s="116">
        <v>309</v>
      </c>
      <c r="Y121" s="116">
        <v>228</v>
      </c>
      <c r="Z121" s="116">
        <v>288</v>
      </c>
      <c r="AB121" s="113" t="str">
        <f>TEXT(Z121,"###,###")</f>
        <v>288</v>
      </c>
    </row>
    <row r="122" spans="19:32" x14ac:dyDescent="0.25">
      <c r="S122" s="105" t="s">
        <v>104</v>
      </c>
      <c r="T122" s="116"/>
      <c r="U122" s="116"/>
      <c r="V122" s="116">
        <v>118</v>
      </c>
      <c r="W122" s="116">
        <v>142</v>
      </c>
      <c r="X122" s="116">
        <v>190</v>
      </c>
      <c r="Y122" s="116">
        <v>154</v>
      </c>
      <c r="Z122" s="116">
        <v>176</v>
      </c>
      <c r="AB122" s="113" t="str">
        <f>TEXT(Z122,"###,###")</f>
        <v>176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817</v>
      </c>
      <c r="W124" s="116">
        <v>866</v>
      </c>
      <c r="X124" s="116">
        <v>1044</v>
      </c>
      <c r="Y124" s="116">
        <v>980</v>
      </c>
      <c r="Z124" s="116">
        <v>1050</v>
      </c>
      <c r="AB124" s="113" t="str">
        <f>TEXT(Z124,"###,###")</f>
        <v>1,050</v>
      </c>
      <c r="AD124" s="131">
        <f>Z124/$Z$7*100</f>
        <v>78.592814371257475</v>
      </c>
    </row>
    <row r="125" spans="19:32" x14ac:dyDescent="0.25">
      <c r="S125" s="105" t="s">
        <v>106</v>
      </c>
      <c r="T125" s="116"/>
      <c r="U125" s="116"/>
      <c r="V125" s="116">
        <v>297</v>
      </c>
      <c r="W125" s="116">
        <v>352</v>
      </c>
      <c r="X125" s="116">
        <v>499</v>
      </c>
      <c r="Y125" s="116">
        <v>382</v>
      </c>
      <c r="Z125" s="116">
        <v>464</v>
      </c>
      <c r="AB125" s="113" t="str">
        <f>TEXT(Z125,"###,###")</f>
        <v>464</v>
      </c>
      <c r="AD125" s="131">
        <f>Z125/$Z$7*100</f>
        <v>34.730538922155688</v>
      </c>
    </row>
    <row r="127" spans="19:32" x14ac:dyDescent="0.25">
      <c r="S127" s="105" t="s">
        <v>107</v>
      </c>
      <c r="T127" s="116"/>
      <c r="U127" s="116"/>
      <c r="V127" s="116">
        <v>534</v>
      </c>
      <c r="W127" s="116">
        <v>564</v>
      </c>
      <c r="X127" s="116">
        <v>731</v>
      </c>
      <c r="Y127" s="116">
        <v>633</v>
      </c>
      <c r="Z127" s="116">
        <v>722</v>
      </c>
      <c r="AB127" s="113" t="str">
        <f>TEXT(Z127,"###,###")</f>
        <v>722</v>
      </c>
      <c r="AD127" s="131">
        <f>Z127/$Z$7*100</f>
        <v>54.041916167664674</v>
      </c>
    </row>
    <row r="128" spans="19:32" x14ac:dyDescent="0.25">
      <c r="S128" s="105" t="s">
        <v>108</v>
      </c>
      <c r="T128" s="116"/>
      <c r="U128" s="116"/>
      <c r="V128" s="116">
        <v>465</v>
      </c>
      <c r="W128" s="116">
        <v>512</v>
      </c>
      <c r="X128" s="116">
        <v>624</v>
      </c>
      <c r="Y128" s="116">
        <v>568</v>
      </c>
      <c r="Z128" s="116">
        <v>608</v>
      </c>
      <c r="AB128" s="113" t="str">
        <f>TEXT(Z128,"###,###")</f>
        <v>608</v>
      </c>
      <c r="AD128" s="131">
        <f>Z128/$Z$7*100</f>
        <v>45.508982035928142</v>
      </c>
    </row>
    <row r="130" spans="19:20" x14ac:dyDescent="0.25">
      <c r="S130" s="105" t="s">
        <v>267</v>
      </c>
      <c r="T130" s="131">
        <v>65.419161676646709</v>
      </c>
    </row>
    <row r="131" spans="19:20" x14ac:dyDescent="0.25">
      <c r="S131" s="105" t="s">
        <v>268</v>
      </c>
      <c r="T131" s="131">
        <v>21.556886227544911</v>
      </c>
    </row>
    <row r="132" spans="19:20" x14ac:dyDescent="0.25">
      <c r="S132" s="105" t="s">
        <v>269</v>
      </c>
      <c r="T132" s="131">
        <v>13.17365269461078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FA1F990-BDA4-446E-AC69-73FD8974C3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45660E6-3F77-4AC9-9E44-0AC5437CA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5659406-D403-46C5-B092-AAC12E9D1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046254-A2FA-4801-AF61-117D03387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5C3E-5137-4220-839C-05CEC0D7BAC5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169</v>
      </c>
      <c r="T1" s="103"/>
      <c r="U1" s="103"/>
      <c r="V1" s="103"/>
      <c r="W1" s="103"/>
      <c r="X1" s="103"/>
      <c r="Y1" s="104" t="s">
        <v>249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169</v>
      </c>
      <c r="Y3" s="109" t="s">
        <v>249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10.56 Streaky Bay,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1398</v>
      </c>
      <c r="W4" s="112">
        <v>1556</v>
      </c>
      <c r="X4" s="112">
        <v>1868</v>
      </c>
      <c r="Y4" s="112">
        <v>1689</v>
      </c>
      <c r="Z4" s="112">
        <v>1802</v>
      </c>
      <c r="AB4" s="113" t="str">
        <f>TEXT(Z4,"###,###")</f>
        <v>1,802</v>
      </c>
      <c r="AD4" s="114">
        <f>Z4/Y4-1</f>
        <v>6.690349319123734E-2</v>
      </c>
      <c r="AF4" s="114">
        <f>Z4/V4-1</f>
        <v>0.28898426323319026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767</v>
      </c>
      <c r="W5" s="112">
        <v>821</v>
      </c>
      <c r="X5" s="112">
        <v>1020</v>
      </c>
      <c r="Y5" s="112">
        <v>938</v>
      </c>
      <c r="Z5" s="112">
        <v>1014</v>
      </c>
      <c r="AB5" s="113" t="str">
        <f>TEXT(Z5,"###,###")</f>
        <v>1,014</v>
      </c>
      <c r="AD5" s="114">
        <f t="shared" ref="AD5:AD9" si="0">Z5/Y5-1</f>
        <v>8.102345415778256E-2</v>
      </c>
      <c r="AF5" s="114">
        <f t="shared" ref="AF5:AF9" si="1">Z5/V5-1</f>
        <v>0.32203389830508478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635</v>
      </c>
      <c r="W6" s="112">
        <v>735</v>
      </c>
      <c r="X6" s="112">
        <v>845</v>
      </c>
      <c r="Y6" s="112">
        <v>747</v>
      </c>
      <c r="Z6" s="112">
        <v>785</v>
      </c>
      <c r="AB6" s="113" t="str">
        <f>TEXT(Z6,"###,###")</f>
        <v>785</v>
      </c>
      <c r="AD6" s="114">
        <f t="shared" si="0"/>
        <v>5.0870147255689391E-2</v>
      </c>
      <c r="AF6" s="114">
        <f t="shared" si="1"/>
        <v>0.23622047244094491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925</v>
      </c>
      <c r="W7" s="112">
        <v>1020</v>
      </c>
      <c r="X7" s="112">
        <v>1190</v>
      </c>
      <c r="Y7" s="112">
        <v>1106</v>
      </c>
      <c r="Z7" s="112">
        <v>1182</v>
      </c>
      <c r="AB7" s="113" t="str">
        <f>TEXT(Z7,"###,###")</f>
        <v>1,182</v>
      </c>
      <c r="AD7" s="114">
        <f t="shared" si="0"/>
        <v>6.8716094032549746E-2</v>
      </c>
      <c r="AF7" s="114">
        <f t="shared" si="1"/>
        <v>0.27783783783783789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1,802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1,182</v>
      </c>
      <c r="P8" s="69"/>
      <c r="S8" s="111" t="s">
        <v>86</v>
      </c>
      <c r="T8" s="112"/>
      <c r="U8" s="112"/>
      <c r="V8" s="112">
        <v>25924</v>
      </c>
      <c r="W8" s="112">
        <v>27122.959999999999</v>
      </c>
      <c r="X8" s="112">
        <v>23678.92</v>
      </c>
      <c r="Y8" s="112">
        <v>26769</v>
      </c>
      <c r="Z8" s="112">
        <v>25288.720000000001</v>
      </c>
      <c r="AB8" s="113" t="str">
        <f>TEXT(Z8,"$###,###")</f>
        <v>$25,289</v>
      </c>
      <c r="AD8" s="114">
        <f t="shared" si="0"/>
        <v>-5.529829280137466E-2</v>
      </c>
      <c r="AF8" s="114">
        <f t="shared" si="1"/>
        <v>-2.4505477549760846E-2</v>
      </c>
    </row>
    <row r="9" spans="1:32" x14ac:dyDescent="0.25">
      <c r="A9" s="32" t="s">
        <v>15</v>
      </c>
      <c r="B9" s="73"/>
      <c r="C9" s="74"/>
      <c r="D9" s="75">
        <f>AD104</f>
        <v>61.209766925638178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54.399323181049063</v>
      </c>
      <c r="P9" s="76" t="s">
        <v>87</v>
      </c>
      <c r="S9" s="111" t="s">
        <v>7</v>
      </c>
      <c r="T9" s="112"/>
      <c r="U9" s="112"/>
      <c r="V9" s="112">
        <v>42646908</v>
      </c>
      <c r="W9" s="112">
        <v>51980451</v>
      </c>
      <c r="X9" s="112">
        <v>51038489</v>
      </c>
      <c r="Y9" s="112">
        <v>53347735</v>
      </c>
      <c r="Z9" s="112">
        <v>58089003</v>
      </c>
      <c r="AB9" s="113" t="str">
        <f>TEXT(Z9/1000000,"$#,###.0")&amp;" mil"</f>
        <v>$58.1 mil</v>
      </c>
      <c r="AD9" s="114">
        <f t="shared" si="0"/>
        <v>8.8874776033134317E-2</v>
      </c>
      <c r="AF9" s="114">
        <f t="shared" si="1"/>
        <v>0.36209178400459896</v>
      </c>
    </row>
    <row r="10" spans="1:32" x14ac:dyDescent="0.25">
      <c r="A10" s="32" t="s">
        <v>18</v>
      </c>
      <c r="B10" s="73"/>
      <c r="C10" s="74"/>
      <c r="D10" s="75">
        <f>AD105</f>
        <v>16.148723640399556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45.516074450084602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65.482233502538065</v>
      </c>
      <c r="P11" s="76" t="s">
        <v>87</v>
      </c>
      <c r="S11" s="111" t="s">
        <v>30</v>
      </c>
      <c r="T11" s="116"/>
      <c r="U11" s="116"/>
      <c r="V11" s="116">
        <v>1122</v>
      </c>
      <c r="W11" s="116">
        <v>1220</v>
      </c>
      <c r="X11" s="116">
        <v>1486</v>
      </c>
      <c r="Y11" s="116">
        <v>1338</v>
      </c>
      <c r="Z11" s="116">
        <v>1396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19.712351945854483</v>
      </c>
      <c r="P12" s="76" t="s">
        <v>87</v>
      </c>
      <c r="S12" s="111" t="s">
        <v>31</v>
      </c>
      <c r="T12" s="116"/>
      <c r="U12" s="116"/>
      <c r="V12" s="116">
        <v>279</v>
      </c>
      <c r="W12" s="116">
        <v>336</v>
      </c>
      <c r="X12" s="116">
        <v>382</v>
      </c>
      <c r="Y12" s="116">
        <v>352</v>
      </c>
      <c r="Z12" s="116">
        <v>402</v>
      </c>
    </row>
    <row r="13" spans="1:32" ht="15" customHeight="1" x14ac:dyDescent="0.25">
      <c r="A13" s="32" t="s">
        <v>20</v>
      </c>
      <c r="B13" s="74"/>
      <c r="C13" s="74"/>
      <c r="D13" s="75">
        <f>AD108</f>
        <v>22.807991120976691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14.720812182741117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18.701442841287459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45.4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14.816870144284128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17.65704584040747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352</v>
      </c>
      <c r="Z15" s="116">
        <v>437</v>
      </c>
      <c r="AB15" s="121">
        <f t="shared" ref="AB15:AB34" si="2">IF(Z15="np",0,Z15/$Z$34)</f>
        <v>0.24197120708748615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20.588235294117645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82.342954159592523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25</v>
      </c>
      <c r="Z16" s="116">
        <v>24</v>
      </c>
      <c r="AB16" s="121">
        <f t="shared" si="2"/>
        <v>1.3289036544850499E-2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68</v>
      </c>
      <c r="Z17" s="116">
        <v>57</v>
      </c>
      <c r="AB17" s="121">
        <f t="shared" si="2"/>
        <v>3.1561461794019932E-2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15</v>
      </c>
      <c r="Z18" s="116">
        <v>8</v>
      </c>
      <c r="AB18" s="121">
        <f t="shared" si="2"/>
        <v>4.4296788482834993E-3</v>
      </c>
    </row>
    <row r="19" spans="1:28" x14ac:dyDescent="0.25">
      <c r="A19" s="65" t="str">
        <f>$S$1&amp;" ("&amp;$V$2&amp;" to "&amp;$Z$2&amp;")"</f>
        <v>Streaky Bay (2015-16 to 2019-20)</v>
      </c>
      <c r="B19" s="65"/>
      <c r="C19" s="65"/>
      <c r="D19" s="65"/>
      <c r="E19" s="65"/>
      <c r="F19" s="65"/>
      <c r="G19" s="65" t="str">
        <f>$S$1&amp;" ("&amp;$V$2&amp;" to "&amp;$Z$2&amp;")"</f>
        <v>Streaky Bay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112</v>
      </c>
      <c r="Z19" s="116">
        <v>125</v>
      </c>
      <c r="AB19" s="121">
        <f t="shared" si="2"/>
        <v>6.9213732004429679E-2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19</v>
      </c>
      <c r="Z20" s="116">
        <v>16</v>
      </c>
      <c r="AB20" s="121">
        <f t="shared" si="2"/>
        <v>8.8593576965669985E-3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134</v>
      </c>
      <c r="Z21" s="116">
        <v>135</v>
      </c>
      <c r="AB21" s="121">
        <f t="shared" si="2"/>
        <v>7.4750830564784057E-2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79</v>
      </c>
      <c r="Z22" s="116">
        <v>132</v>
      </c>
      <c r="AB22" s="121">
        <f t="shared" si="2"/>
        <v>7.3089700996677748E-2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66</v>
      </c>
      <c r="Z23" s="116">
        <v>81</v>
      </c>
      <c r="AB23" s="121">
        <f t="shared" si="2"/>
        <v>4.4850498338870434E-2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</v>
      </c>
      <c r="Z25" s="116">
        <v>14</v>
      </c>
      <c r="AB25" s="121">
        <f t="shared" si="2"/>
        <v>7.7519379844961239E-3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26</v>
      </c>
      <c r="Z26" s="116">
        <v>15</v>
      </c>
      <c r="AB26" s="121">
        <f t="shared" si="2"/>
        <v>8.3056478405315621E-3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38</v>
      </c>
      <c r="Z27" s="116">
        <v>39</v>
      </c>
      <c r="AB27" s="121">
        <f t="shared" si="2"/>
        <v>2.1594684385382059E-2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74</v>
      </c>
      <c r="Z28" s="116">
        <v>71</v>
      </c>
      <c r="AB28" s="121">
        <f t="shared" si="2"/>
        <v>3.9313399778516056E-2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92</v>
      </c>
      <c r="Z29" s="116">
        <v>63</v>
      </c>
      <c r="AB29" s="121">
        <f t="shared" si="2"/>
        <v>3.4883720930232558E-2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135</v>
      </c>
      <c r="Z30" s="116">
        <v>124</v>
      </c>
      <c r="AB30" s="121">
        <f t="shared" si="2"/>
        <v>6.8660022148394242E-2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122</v>
      </c>
      <c r="Z31" s="116">
        <v>125</v>
      </c>
      <c r="AB31" s="121">
        <f t="shared" si="2"/>
        <v>6.9213732004429679E-2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10</v>
      </c>
      <c r="Z32" s="116">
        <v>3</v>
      </c>
      <c r="AB32" s="121">
        <f t="shared" si="2"/>
        <v>1.6611295681063123E-3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41</v>
      </c>
      <c r="Z33" s="116">
        <v>55</v>
      </c>
      <c r="AB33" s="121">
        <f t="shared" si="2"/>
        <v>3.0454042081949059E-2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1693</v>
      </c>
      <c r="Z34" s="124">
        <v>1806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970</v>
      </c>
      <c r="AB37" s="136">
        <f>Z37/Z40*100</f>
        <v>82.342954159592523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208</v>
      </c>
      <c r="AB38" s="136">
        <f>Z38/Z40*100</f>
        <v>17.65704584040747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1178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7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15</v>
      </c>
      <c r="W45" s="116">
        <v>37</v>
      </c>
      <c r="X45" s="116">
        <v>25</v>
      </c>
      <c r="Y45" s="116">
        <v>17</v>
      </c>
      <c r="Z45" s="116">
        <v>22</v>
      </c>
    </row>
    <row r="46" spans="19:32" x14ac:dyDescent="0.25">
      <c r="S46" s="119" t="s">
        <v>39</v>
      </c>
      <c r="T46" s="119"/>
      <c r="U46" s="116"/>
      <c r="V46" s="116">
        <v>50</v>
      </c>
      <c r="W46" s="116">
        <v>52</v>
      </c>
      <c r="X46" s="116">
        <v>47</v>
      </c>
      <c r="Y46" s="116">
        <v>70</v>
      </c>
      <c r="Z46" s="116">
        <v>81</v>
      </c>
    </row>
    <row r="47" spans="19:32" x14ac:dyDescent="0.25">
      <c r="S47" s="119" t="s">
        <v>40</v>
      </c>
      <c r="T47" s="119"/>
      <c r="U47" s="116"/>
      <c r="V47" s="116">
        <v>50</v>
      </c>
      <c r="W47" s="116">
        <v>75</v>
      </c>
      <c r="X47" s="116">
        <v>73</v>
      </c>
      <c r="Y47" s="116">
        <v>66</v>
      </c>
      <c r="Z47" s="116">
        <v>83</v>
      </c>
    </row>
    <row r="48" spans="19:32" x14ac:dyDescent="0.25">
      <c r="S48" s="119" t="s">
        <v>41</v>
      </c>
      <c r="T48" s="119"/>
      <c r="U48" s="116"/>
      <c r="V48" s="116">
        <v>66</v>
      </c>
      <c r="W48" s="116">
        <v>72</v>
      </c>
      <c r="X48" s="116">
        <v>81</v>
      </c>
      <c r="Y48" s="116">
        <v>96</v>
      </c>
      <c r="Z48" s="116">
        <v>79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88</v>
      </c>
      <c r="W49" s="116">
        <v>71</v>
      </c>
      <c r="X49" s="116">
        <v>79</v>
      </c>
      <c r="Y49" s="116">
        <v>86</v>
      </c>
      <c r="Z49" s="116">
        <v>83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Streaky Bay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63</v>
      </c>
      <c r="W50" s="116">
        <v>58</v>
      </c>
      <c r="X50" s="116">
        <v>77</v>
      </c>
      <c r="Y50" s="116">
        <v>87</v>
      </c>
      <c r="Z50" s="116">
        <v>89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80</v>
      </c>
      <c r="W51" s="116">
        <v>72</v>
      </c>
      <c r="X51" s="116">
        <v>84</v>
      </c>
      <c r="Y51" s="116">
        <v>79</v>
      </c>
      <c r="Z51" s="116">
        <v>77</v>
      </c>
    </row>
    <row r="52" spans="1:26" ht="15" customHeight="1" x14ac:dyDescent="0.25">
      <c r="S52" s="119" t="s">
        <v>45</v>
      </c>
      <c r="T52" s="119"/>
      <c r="U52" s="116"/>
      <c r="V52" s="116">
        <v>57</v>
      </c>
      <c r="W52" s="116">
        <v>61</v>
      </c>
      <c r="X52" s="116">
        <v>82</v>
      </c>
      <c r="Y52" s="116">
        <v>85</v>
      </c>
      <c r="Z52" s="116">
        <v>93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73</v>
      </c>
      <c r="W53" s="116">
        <v>48</v>
      </c>
      <c r="X53" s="116">
        <v>68</v>
      </c>
      <c r="Y53" s="116">
        <v>59</v>
      </c>
      <c r="Z53" s="116">
        <v>74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92</v>
      </c>
      <c r="W54" s="116">
        <v>119</v>
      </c>
      <c r="X54" s="116">
        <v>131</v>
      </c>
      <c r="Y54" s="116">
        <v>97</v>
      </c>
      <c r="Z54" s="116">
        <v>105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72</v>
      </c>
      <c r="W55" s="116">
        <v>89</v>
      </c>
      <c r="X55" s="116">
        <v>123</v>
      </c>
      <c r="Y55" s="116">
        <v>98</v>
      </c>
      <c r="Z55" s="116">
        <v>119</v>
      </c>
    </row>
    <row r="56" spans="1:26" ht="15" customHeight="1" x14ac:dyDescent="0.25">
      <c r="S56" s="119" t="s">
        <v>49</v>
      </c>
      <c r="T56" s="119"/>
      <c r="U56" s="116"/>
      <c r="V56" s="116">
        <v>26</v>
      </c>
      <c r="W56" s="116">
        <v>31</v>
      </c>
      <c r="X56" s="116">
        <v>51</v>
      </c>
      <c r="Y56" s="116">
        <v>56</v>
      </c>
      <c r="Z56" s="116">
        <v>71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17</v>
      </c>
      <c r="W57" s="116">
        <v>18</v>
      </c>
      <c r="X57" s="116">
        <v>19</v>
      </c>
      <c r="Y57" s="116">
        <v>16</v>
      </c>
      <c r="Z57" s="116">
        <v>24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4</v>
      </c>
      <c r="W58" s="116">
        <v>11</v>
      </c>
      <c r="X58" s="116">
        <v>8</v>
      </c>
      <c r="Y58" s="116">
        <v>14</v>
      </c>
      <c r="Z58" s="116">
        <v>13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2</v>
      </c>
      <c r="W59" s="116">
        <v>4</v>
      </c>
      <c r="X59" s="116">
        <v>2</v>
      </c>
      <c r="Y59" s="116">
        <v>4</v>
      </c>
      <c r="Z59" s="116">
        <v>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763</v>
      </c>
      <c r="W61" s="116">
        <v>821</v>
      </c>
      <c r="X61" s="116">
        <v>1020</v>
      </c>
      <c r="Y61" s="116">
        <v>942</v>
      </c>
      <c r="Z61" s="116">
        <v>1017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8</v>
      </c>
      <c r="W63" s="116">
        <v>0</v>
      </c>
      <c r="X63" s="116">
        <v>0</v>
      </c>
      <c r="Y63" s="116">
        <v>0</v>
      </c>
      <c r="Z63" s="116">
        <v>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13</v>
      </c>
      <c r="W64" s="116">
        <v>17</v>
      </c>
      <c r="X64" s="116">
        <v>19</v>
      </c>
      <c r="Y64" s="116">
        <v>11</v>
      </c>
      <c r="Z64" s="116">
        <v>13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Streaky Bay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42</v>
      </c>
      <c r="W65" s="116">
        <v>45</v>
      </c>
      <c r="X65" s="116">
        <v>65</v>
      </c>
      <c r="Y65" s="116">
        <v>47</v>
      </c>
      <c r="Z65" s="116">
        <v>39</v>
      </c>
    </row>
    <row r="66" spans="1:26" x14ac:dyDescent="0.25">
      <c r="S66" s="119" t="s">
        <v>40</v>
      </c>
      <c r="T66" s="119"/>
      <c r="U66" s="116"/>
      <c r="V66" s="116">
        <v>55</v>
      </c>
      <c r="W66" s="116">
        <v>78</v>
      </c>
      <c r="X66" s="116">
        <v>69</v>
      </c>
      <c r="Y66" s="116">
        <v>59</v>
      </c>
      <c r="Z66" s="116">
        <v>53</v>
      </c>
    </row>
    <row r="67" spans="1:26" x14ac:dyDescent="0.25">
      <c r="S67" s="119" t="s">
        <v>41</v>
      </c>
      <c r="T67" s="119"/>
      <c r="U67" s="116"/>
      <c r="V67" s="116">
        <v>55</v>
      </c>
      <c r="W67" s="116">
        <v>79</v>
      </c>
      <c r="X67" s="116">
        <v>95</v>
      </c>
      <c r="Y67" s="116">
        <v>84</v>
      </c>
      <c r="Z67" s="116">
        <v>88</v>
      </c>
    </row>
    <row r="68" spans="1:26" x14ac:dyDescent="0.25">
      <c r="S68" s="119" t="s">
        <v>42</v>
      </c>
      <c r="T68" s="119"/>
      <c r="U68" s="116"/>
      <c r="V68" s="116">
        <v>42</v>
      </c>
      <c r="W68" s="116">
        <v>46</v>
      </c>
      <c r="X68" s="116">
        <v>67</v>
      </c>
      <c r="Y68" s="116">
        <v>74</v>
      </c>
      <c r="Z68" s="116">
        <v>84</v>
      </c>
    </row>
    <row r="69" spans="1:26" x14ac:dyDescent="0.25">
      <c r="S69" s="119" t="s">
        <v>43</v>
      </c>
      <c r="T69" s="119"/>
      <c r="U69" s="116"/>
      <c r="V69" s="116">
        <v>71</v>
      </c>
      <c r="W69" s="116">
        <v>65</v>
      </c>
      <c r="X69" s="116">
        <v>58</v>
      </c>
      <c r="Y69" s="116">
        <v>54</v>
      </c>
      <c r="Z69" s="116">
        <v>62</v>
      </c>
    </row>
    <row r="70" spans="1:26" x14ac:dyDescent="0.25">
      <c r="S70" s="119" t="s">
        <v>44</v>
      </c>
      <c r="T70" s="119"/>
      <c r="U70" s="116"/>
      <c r="V70" s="116">
        <v>72</v>
      </c>
      <c r="W70" s="116">
        <v>85</v>
      </c>
      <c r="X70" s="116">
        <v>97</v>
      </c>
      <c r="Y70" s="116">
        <v>85</v>
      </c>
      <c r="Z70" s="116">
        <v>72</v>
      </c>
    </row>
    <row r="71" spans="1:26" x14ac:dyDescent="0.25">
      <c r="S71" s="119" t="s">
        <v>45</v>
      </c>
      <c r="T71" s="119"/>
      <c r="U71" s="116"/>
      <c r="V71" s="116">
        <v>51</v>
      </c>
      <c r="W71" s="116">
        <v>85</v>
      </c>
      <c r="X71" s="116">
        <v>82</v>
      </c>
      <c r="Y71" s="116">
        <v>74</v>
      </c>
      <c r="Z71" s="116">
        <v>82</v>
      </c>
    </row>
    <row r="72" spans="1:26" x14ac:dyDescent="0.25">
      <c r="S72" s="119" t="s">
        <v>46</v>
      </c>
      <c r="T72" s="119"/>
      <c r="U72" s="116"/>
      <c r="V72" s="116">
        <v>72</v>
      </c>
      <c r="W72" s="116">
        <v>61</v>
      </c>
      <c r="X72" s="116">
        <v>81</v>
      </c>
      <c r="Y72" s="116">
        <v>67</v>
      </c>
      <c r="Z72" s="116">
        <v>83</v>
      </c>
    </row>
    <row r="73" spans="1:26" x14ac:dyDescent="0.25">
      <c r="S73" s="119" t="s">
        <v>47</v>
      </c>
      <c r="T73" s="119"/>
      <c r="U73" s="116"/>
      <c r="V73" s="116">
        <v>60</v>
      </c>
      <c r="W73" s="116">
        <v>62</v>
      </c>
      <c r="X73" s="116">
        <v>80</v>
      </c>
      <c r="Y73" s="116">
        <v>77</v>
      </c>
      <c r="Z73" s="116">
        <v>81</v>
      </c>
    </row>
    <row r="74" spans="1:26" x14ac:dyDescent="0.25">
      <c r="S74" s="119" t="s">
        <v>48</v>
      </c>
      <c r="T74" s="119"/>
      <c r="U74" s="116"/>
      <c r="V74" s="116">
        <v>51</v>
      </c>
      <c r="W74" s="116">
        <v>71</v>
      </c>
      <c r="X74" s="116">
        <v>90</v>
      </c>
      <c r="Y74" s="116">
        <v>79</v>
      </c>
      <c r="Z74" s="116">
        <v>77</v>
      </c>
    </row>
    <row r="75" spans="1:26" x14ac:dyDescent="0.25">
      <c r="S75" s="119" t="s">
        <v>49</v>
      </c>
      <c r="T75" s="119"/>
      <c r="U75" s="116"/>
      <c r="V75" s="116">
        <v>28</v>
      </c>
      <c r="W75" s="116">
        <v>25</v>
      </c>
      <c r="X75" s="116">
        <v>23</v>
      </c>
      <c r="Y75" s="116">
        <v>27</v>
      </c>
      <c r="Z75" s="116">
        <v>34</v>
      </c>
    </row>
    <row r="76" spans="1:26" x14ac:dyDescent="0.25">
      <c r="S76" s="119" t="s">
        <v>50</v>
      </c>
      <c r="T76" s="119"/>
      <c r="U76" s="116"/>
      <c r="V76" s="116">
        <v>9</v>
      </c>
      <c r="W76" s="116">
        <v>9</v>
      </c>
      <c r="X76" s="116">
        <v>13</v>
      </c>
      <c r="Y76" s="116">
        <v>8</v>
      </c>
      <c r="Z76" s="116">
        <v>6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6</v>
      </c>
      <c r="Y77" s="116">
        <v>3</v>
      </c>
      <c r="Z77" s="116">
        <v>4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3</v>
      </c>
      <c r="Z78" s="116">
        <v>4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634</v>
      </c>
      <c r="W80" s="116">
        <v>735</v>
      </c>
      <c r="X80" s="116">
        <v>847</v>
      </c>
      <c r="Y80" s="116">
        <v>752</v>
      </c>
      <c r="Z80" s="116">
        <v>785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Streaky Bay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60</v>
      </c>
      <c r="W83" s="116">
        <v>65</v>
      </c>
      <c r="X83" s="116">
        <v>87</v>
      </c>
      <c r="Y83" s="116">
        <v>78</v>
      </c>
      <c r="Z83" s="116">
        <v>89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32</v>
      </c>
      <c r="W84" s="116">
        <v>43</v>
      </c>
      <c r="X84" s="116">
        <v>45</v>
      </c>
      <c r="Y84" s="116">
        <v>37</v>
      </c>
      <c r="Z84" s="116">
        <v>36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72</v>
      </c>
      <c r="W85" s="116">
        <v>85</v>
      </c>
      <c r="X85" s="116">
        <v>105</v>
      </c>
      <c r="Y85" s="116">
        <v>104</v>
      </c>
      <c r="Z85" s="116">
        <v>110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1,802</v>
      </c>
      <c r="D86" s="98">
        <f t="shared" ref="D86:D91" si="4">AD4</f>
        <v>6.690349319123734E-2</v>
      </c>
      <c r="E86" s="99">
        <f t="shared" ref="E86:E91" si="5">AD4</f>
        <v>6.690349319123734E-2</v>
      </c>
      <c r="F86" s="98">
        <f t="shared" ref="F86:F91" si="6">AF4</f>
        <v>0.28898426323319026</v>
      </c>
      <c r="G86" s="99">
        <f t="shared" ref="G86:G91" si="7">AF4</f>
        <v>0.28898426323319026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11</v>
      </c>
      <c r="W86" s="116">
        <v>8</v>
      </c>
      <c r="X86" s="116">
        <v>11</v>
      </c>
      <c r="Y86" s="116">
        <v>8</v>
      </c>
      <c r="Z86" s="116">
        <v>7</v>
      </c>
    </row>
    <row r="87" spans="1:30" ht="15" customHeight="1" x14ac:dyDescent="0.25">
      <c r="A87" s="100" t="s">
        <v>4</v>
      </c>
      <c r="B87" s="51"/>
      <c r="C87" s="101" t="str">
        <f t="shared" si="3"/>
        <v>1,014</v>
      </c>
      <c r="D87" s="98">
        <f t="shared" si="4"/>
        <v>8.102345415778256E-2</v>
      </c>
      <c r="E87" s="99">
        <f t="shared" si="5"/>
        <v>8.102345415778256E-2</v>
      </c>
      <c r="F87" s="98">
        <f t="shared" si="6"/>
        <v>0.32203389830508478</v>
      </c>
      <c r="G87" s="99">
        <f t="shared" si="7"/>
        <v>0.32203389830508478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10</v>
      </c>
      <c r="W87" s="116">
        <v>14</v>
      </c>
      <c r="X87" s="116">
        <v>16</v>
      </c>
      <c r="Y87" s="116">
        <v>14</v>
      </c>
      <c r="Z87" s="116">
        <v>7</v>
      </c>
    </row>
    <row r="88" spans="1:30" ht="15" customHeight="1" x14ac:dyDescent="0.25">
      <c r="A88" s="100" t="s">
        <v>5</v>
      </c>
      <c r="B88" s="51"/>
      <c r="C88" s="101" t="str">
        <f t="shared" si="3"/>
        <v>785</v>
      </c>
      <c r="D88" s="98">
        <f t="shared" si="4"/>
        <v>5.0870147255689391E-2</v>
      </c>
      <c r="E88" s="99">
        <f t="shared" si="5"/>
        <v>5.0870147255689391E-2</v>
      </c>
      <c r="F88" s="98">
        <f t="shared" si="6"/>
        <v>0.23622047244094491</v>
      </c>
      <c r="G88" s="99">
        <f t="shared" si="7"/>
        <v>0.23622047244094491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15</v>
      </c>
      <c r="W88" s="116">
        <v>16</v>
      </c>
      <c r="X88" s="116">
        <v>20</v>
      </c>
      <c r="Y88" s="116">
        <v>18</v>
      </c>
      <c r="Z88" s="116">
        <v>21</v>
      </c>
    </row>
    <row r="89" spans="1:30" ht="15" customHeight="1" x14ac:dyDescent="0.25">
      <c r="A89" s="51" t="s">
        <v>6</v>
      </c>
      <c r="B89" s="51"/>
      <c r="C89" s="101" t="str">
        <f t="shared" si="3"/>
        <v>1,182</v>
      </c>
      <c r="D89" s="98">
        <f t="shared" si="4"/>
        <v>6.8716094032549746E-2</v>
      </c>
      <c r="E89" s="99">
        <f t="shared" si="5"/>
        <v>6.8716094032549746E-2</v>
      </c>
      <c r="F89" s="98">
        <f t="shared" si="6"/>
        <v>0.27783783783783789</v>
      </c>
      <c r="G89" s="99">
        <f t="shared" si="7"/>
        <v>0.27783783783783789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42</v>
      </c>
      <c r="W89" s="116">
        <v>37</v>
      </c>
      <c r="X89" s="116">
        <v>43</v>
      </c>
      <c r="Y89" s="116">
        <v>40</v>
      </c>
      <c r="Z89" s="116">
        <v>50</v>
      </c>
    </row>
    <row r="90" spans="1:30" ht="15" customHeight="1" x14ac:dyDescent="0.25">
      <c r="A90" s="51" t="s">
        <v>100</v>
      </c>
      <c r="B90" s="51"/>
      <c r="C90" s="101" t="str">
        <f t="shared" si="3"/>
        <v>$25,289</v>
      </c>
      <c r="D90" s="98">
        <f t="shared" si="4"/>
        <v>-5.529829280137466E-2</v>
      </c>
      <c r="E90" s="99">
        <f t="shared" si="5"/>
        <v>-5.529829280137466E-2</v>
      </c>
      <c r="F90" s="98">
        <f t="shared" si="6"/>
        <v>-2.4505477549760846E-2</v>
      </c>
      <c r="G90" s="99">
        <f t="shared" si="7"/>
        <v>-2.4505477549760846E-2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101</v>
      </c>
      <c r="W90" s="116">
        <v>115</v>
      </c>
      <c r="X90" s="116">
        <v>122</v>
      </c>
      <c r="Y90" s="116">
        <v>115</v>
      </c>
      <c r="Z90" s="116">
        <v>117</v>
      </c>
    </row>
    <row r="91" spans="1:30" ht="15" customHeight="1" x14ac:dyDescent="0.25">
      <c r="A91" s="51" t="s">
        <v>7</v>
      </c>
      <c r="B91" s="51"/>
      <c r="C91" s="101" t="str">
        <f t="shared" si="3"/>
        <v>$58.1 mil</v>
      </c>
      <c r="D91" s="98">
        <f t="shared" si="4"/>
        <v>8.8874776033134317E-2</v>
      </c>
      <c r="E91" s="99">
        <f t="shared" si="5"/>
        <v>8.8874776033134317E-2</v>
      </c>
      <c r="F91" s="98">
        <f t="shared" si="6"/>
        <v>0.36209178400459896</v>
      </c>
      <c r="G91" s="99">
        <f t="shared" si="7"/>
        <v>0.36209178400459896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504</v>
      </c>
      <c r="W91" s="116">
        <v>550</v>
      </c>
      <c r="X91" s="116">
        <v>650</v>
      </c>
      <c r="Y91" s="116">
        <v>599</v>
      </c>
      <c r="Z91" s="116">
        <v>644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29</v>
      </c>
      <c r="W93" s="116">
        <v>32</v>
      </c>
      <c r="X93" s="116">
        <v>39</v>
      </c>
      <c r="Y93" s="116">
        <v>32</v>
      </c>
      <c r="Z93" s="116">
        <v>36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74</v>
      </c>
      <c r="W94" s="116">
        <v>89</v>
      </c>
      <c r="X94" s="116">
        <v>96</v>
      </c>
      <c r="Y94" s="116">
        <v>104</v>
      </c>
      <c r="Z94" s="116">
        <v>104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18</v>
      </c>
      <c r="W95" s="116">
        <v>15</v>
      </c>
      <c r="X95" s="116">
        <v>19</v>
      </c>
      <c r="Y95" s="116">
        <v>20</v>
      </c>
      <c r="Z95" s="116">
        <v>19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47</v>
      </c>
      <c r="W96" s="116">
        <v>61</v>
      </c>
      <c r="X96" s="116">
        <v>73</v>
      </c>
      <c r="Y96" s="116">
        <v>69</v>
      </c>
      <c r="Z96" s="116">
        <v>62</v>
      </c>
    </row>
    <row r="97" spans="1:32" ht="15" customHeight="1" x14ac:dyDescent="0.25">
      <c r="S97" s="119" t="s">
        <v>191</v>
      </c>
      <c r="T97" s="119"/>
      <c r="U97" s="116"/>
      <c r="V97" s="116">
        <v>61</v>
      </c>
      <c r="W97" s="116">
        <v>67</v>
      </c>
      <c r="X97" s="116">
        <v>70</v>
      </c>
      <c r="Y97" s="116">
        <v>65</v>
      </c>
      <c r="Z97" s="116">
        <v>66</v>
      </c>
    </row>
    <row r="98" spans="1:32" ht="15" customHeight="1" x14ac:dyDescent="0.25">
      <c r="S98" s="119" t="s">
        <v>192</v>
      </c>
      <c r="T98" s="119"/>
      <c r="U98" s="116"/>
      <c r="V98" s="116">
        <v>54</v>
      </c>
      <c r="W98" s="116">
        <v>57</v>
      </c>
      <c r="X98" s="116">
        <v>63</v>
      </c>
      <c r="Y98" s="116">
        <v>53</v>
      </c>
      <c r="Z98" s="116">
        <v>57</v>
      </c>
    </row>
    <row r="99" spans="1:32" ht="15" customHeight="1" x14ac:dyDescent="0.25">
      <c r="S99" s="119" t="s">
        <v>193</v>
      </c>
      <c r="T99" s="119"/>
      <c r="U99" s="116"/>
      <c r="V99" s="116">
        <v>6</v>
      </c>
      <c r="W99" s="116">
        <v>9</v>
      </c>
      <c r="X99" s="116">
        <v>6</v>
      </c>
      <c r="Y99" s="116">
        <v>10</v>
      </c>
      <c r="Z99" s="116">
        <v>9</v>
      </c>
    </row>
    <row r="100" spans="1:32" ht="15" customHeight="1" x14ac:dyDescent="0.25">
      <c r="S100" s="119" t="s">
        <v>59</v>
      </c>
      <c r="T100" s="119"/>
      <c r="U100" s="116"/>
      <c r="V100" s="116">
        <v>55</v>
      </c>
      <c r="W100" s="116">
        <v>56</v>
      </c>
      <c r="X100" s="116">
        <v>67</v>
      </c>
      <c r="Y100" s="116">
        <v>71</v>
      </c>
      <c r="Z100" s="116">
        <v>67</v>
      </c>
    </row>
    <row r="101" spans="1:32" x14ac:dyDescent="0.25">
      <c r="A101" s="20"/>
      <c r="S101" s="122" t="s">
        <v>54</v>
      </c>
      <c r="T101" s="122"/>
      <c r="U101" s="116"/>
      <c r="V101" s="116">
        <v>422</v>
      </c>
      <c r="W101" s="116">
        <v>470</v>
      </c>
      <c r="X101" s="116">
        <v>536</v>
      </c>
      <c r="Y101" s="116">
        <v>513</v>
      </c>
      <c r="Z101" s="116">
        <v>534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906</v>
      </c>
      <c r="W104" s="116">
        <v>975</v>
      </c>
      <c r="X104" s="116">
        <v>1180</v>
      </c>
      <c r="Y104" s="116">
        <v>988</v>
      </c>
      <c r="Z104" s="116">
        <v>1103</v>
      </c>
      <c r="AB104" s="113" t="str">
        <f>TEXT(Z104,"###,###")</f>
        <v>1,103</v>
      </c>
      <c r="AD104" s="134">
        <f>Z104/($Z$4)*100</f>
        <v>61.209766925638178</v>
      </c>
      <c r="AF104" s="113"/>
    </row>
    <row r="105" spans="1:32" x14ac:dyDescent="0.25">
      <c r="S105" s="119" t="s">
        <v>18</v>
      </c>
      <c r="T105" s="119"/>
      <c r="U105" s="116"/>
      <c r="V105" s="116">
        <v>208</v>
      </c>
      <c r="W105" s="116">
        <v>256</v>
      </c>
      <c r="X105" s="116">
        <v>308</v>
      </c>
      <c r="Y105" s="116">
        <v>306</v>
      </c>
      <c r="Z105" s="116">
        <v>291</v>
      </c>
      <c r="AB105" s="113" t="str">
        <f>TEXT(Z105,"###,###")</f>
        <v>291</v>
      </c>
      <c r="AD105" s="134">
        <f>Z105/($Z$4)*100</f>
        <v>16.148723640399556</v>
      </c>
      <c r="AF105" s="113"/>
    </row>
    <row r="106" spans="1:32" x14ac:dyDescent="0.25">
      <c r="S106" s="122" t="s">
        <v>54</v>
      </c>
      <c r="T106" s="122"/>
      <c r="U106" s="124"/>
      <c r="V106" s="124">
        <v>1114</v>
      </c>
      <c r="W106" s="124">
        <v>1231</v>
      </c>
      <c r="X106" s="124">
        <v>1488</v>
      </c>
      <c r="Y106" s="124">
        <v>1294</v>
      </c>
      <c r="Z106" s="124">
        <v>1394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302</v>
      </c>
      <c r="W108" s="116">
        <v>389</v>
      </c>
      <c r="X108" s="116">
        <v>506</v>
      </c>
      <c r="Y108" s="116">
        <v>391</v>
      </c>
      <c r="Z108" s="116">
        <v>411</v>
      </c>
      <c r="AB108" s="113" t="str">
        <f>TEXT(Z108,"###,###")</f>
        <v>411</v>
      </c>
      <c r="AD108" s="134">
        <f>Z108/($Z$4)*100</f>
        <v>22.807991120976691</v>
      </c>
      <c r="AF108" s="113"/>
    </row>
    <row r="109" spans="1:32" x14ac:dyDescent="0.25">
      <c r="S109" s="119" t="s">
        <v>21</v>
      </c>
      <c r="T109" s="119"/>
      <c r="U109" s="116"/>
      <c r="V109" s="116">
        <v>243</v>
      </c>
      <c r="W109" s="116">
        <v>242</v>
      </c>
      <c r="X109" s="116">
        <v>270</v>
      </c>
      <c r="Y109" s="116">
        <v>266</v>
      </c>
      <c r="Z109" s="116">
        <v>337</v>
      </c>
      <c r="AB109" s="113" t="str">
        <f>TEXT(Z109,"###,###")</f>
        <v>337</v>
      </c>
      <c r="AD109" s="134">
        <f>Z109/($Z$4)*100</f>
        <v>18.701442841287459</v>
      </c>
      <c r="AF109" s="113"/>
    </row>
    <row r="110" spans="1:32" x14ac:dyDescent="0.25">
      <c r="S110" s="119" t="s">
        <v>22</v>
      </c>
      <c r="T110" s="119"/>
      <c r="U110" s="116"/>
      <c r="V110" s="116">
        <v>261</v>
      </c>
      <c r="W110" s="116">
        <v>249</v>
      </c>
      <c r="X110" s="116">
        <v>291</v>
      </c>
      <c r="Y110" s="116">
        <v>247</v>
      </c>
      <c r="Z110" s="116">
        <v>267</v>
      </c>
      <c r="AB110" s="113" t="str">
        <f>TEXT(Z110,"###,###")</f>
        <v>267</v>
      </c>
      <c r="AD110" s="134">
        <f>Z110/($Z$4)*100</f>
        <v>14.816870144284128</v>
      </c>
      <c r="AF110" s="113"/>
    </row>
    <row r="111" spans="1:32" x14ac:dyDescent="0.25">
      <c r="S111" s="119" t="s">
        <v>23</v>
      </c>
      <c r="T111" s="119"/>
      <c r="U111" s="116"/>
      <c r="V111" s="116">
        <v>310</v>
      </c>
      <c r="W111" s="116">
        <v>351</v>
      </c>
      <c r="X111" s="116">
        <v>412</v>
      </c>
      <c r="Y111" s="116">
        <v>392</v>
      </c>
      <c r="Z111" s="116">
        <v>371</v>
      </c>
      <c r="AB111" s="113" t="str">
        <f>TEXT(Z111,"###,###")</f>
        <v>371</v>
      </c>
      <c r="AD111" s="134">
        <f>Z111/($Z$4)*100</f>
        <v>20.588235294117645</v>
      </c>
      <c r="AF111" s="113"/>
    </row>
    <row r="112" spans="1:32" x14ac:dyDescent="0.25">
      <c r="S112" s="122" t="s">
        <v>54</v>
      </c>
      <c r="T112" s="122"/>
      <c r="U112" s="116"/>
      <c r="V112" s="116">
        <v>1399</v>
      </c>
      <c r="W112" s="116">
        <v>1556</v>
      </c>
      <c r="X112" s="116">
        <v>1866</v>
      </c>
      <c r="Y112" s="116">
        <v>1689</v>
      </c>
      <c r="Z112" s="116">
        <v>1806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42.03</v>
      </c>
      <c r="W118" s="135">
        <v>43.98</v>
      </c>
      <c r="X118" s="135">
        <v>45.17</v>
      </c>
      <c r="Y118" s="135">
        <v>44.74</v>
      </c>
      <c r="Z118" s="135">
        <v>45.42</v>
      </c>
      <c r="AB118" s="113" t="str">
        <f>TEXT(Z118,"##.0")</f>
        <v>45.4</v>
      </c>
    </row>
    <row r="120" spans="19:32" x14ac:dyDescent="0.25">
      <c r="S120" s="105" t="s">
        <v>102</v>
      </c>
      <c r="T120" s="116"/>
      <c r="U120" s="116"/>
      <c r="V120" s="116">
        <v>646</v>
      </c>
      <c r="W120" s="116">
        <v>684</v>
      </c>
      <c r="X120" s="116">
        <v>812</v>
      </c>
      <c r="Y120" s="116">
        <v>752</v>
      </c>
      <c r="Z120" s="116">
        <v>774</v>
      </c>
      <c r="AB120" s="113" t="str">
        <f>TEXT(Z120,"###,###")</f>
        <v>774</v>
      </c>
    </row>
    <row r="121" spans="19:32" x14ac:dyDescent="0.25">
      <c r="S121" s="105" t="s">
        <v>103</v>
      </c>
      <c r="T121" s="116"/>
      <c r="U121" s="116"/>
      <c r="V121" s="116">
        <v>155</v>
      </c>
      <c r="W121" s="116">
        <v>185</v>
      </c>
      <c r="X121" s="116">
        <v>226</v>
      </c>
      <c r="Y121" s="116">
        <v>196</v>
      </c>
      <c r="Z121" s="116">
        <v>233</v>
      </c>
      <c r="AB121" s="113" t="str">
        <f>TEXT(Z121,"###,###")</f>
        <v>233</v>
      </c>
    </row>
    <row r="122" spans="19:32" x14ac:dyDescent="0.25">
      <c r="S122" s="105" t="s">
        <v>104</v>
      </c>
      <c r="T122" s="116"/>
      <c r="U122" s="116"/>
      <c r="V122" s="116">
        <v>125</v>
      </c>
      <c r="W122" s="116">
        <v>151</v>
      </c>
      <c r="X122" s="116">
        <v>153</v>
      </c>
      <c r="Y122" s="116">
        <v>159</v>
      </c>
      <c r="Z122" s="116">
        <v>174</v>
      </c>
      <c r="AB122" s="113" t="str">
        <f>TEXT(Z122,"###,###")</f>
        <v>174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771</v>
      </c>
      <c r="W124" s="116">
        <v>835</v>
      </c>
      <c r="X124" s="116">
        <v>965</v>
      </c>
      <c r="Y124" s="116">
        <v>911</v>
      </c>
      <c r="Z124" s="116">
        <v>948</v>
      </c>
      <c r="AB124" s="113" t="str">
        <f>TEXT(Z124,"###,###")</f>
        <v>948</v>
      </c>
      <c r="AD124" s="131">
        <f>Z124/$Z$7*100</f>
        <v>80.203045685279179</v>
      </c>
    </row>
    <row r="125" spans="19:32" x14ac:dyDescent="0.25">
      <c r="S125" s="105" t="s">
        <v>106</v>
      </c>
      <c r="T125" s="116"/>
      <c r="U125" s="116"/>
      <c r="V125" s="116">
        <v>280</v>
      </c>
      <c r="W125" s="116">
        <v>336</v>
      </c>
      <c r="X125" s="116">
        <v>379</v>
      </c>
      <c r="Y125" s="116">
        <v>355</v>
      </c>
      <c r="Z125" s="116">
        <v>407</v>
      </c>
      <c r="AB125" s="113" t="str">
        <f>TEXT(Z125,"###,###")</f>
        <v>407</v>
      </c>
      <c r="AD125" s="131">
        <f>Z125/$Z$7*100</f>
        <v>34.4331641285956</v>
      </c>
    </row>
    <row r="127" spans="19:32" x14ac:dyDescent="0.25">
      <c r="S127" s="105" t="s">
        <v>107</v>
      </c>
      <c r="T127" s="116"/>
      <c r="U127" s="116"/>
      <c r="V127" s="116">
        <v>504</v>
      </c>
      <c r="W127" s="116">
        <v>550</v>
      </c>
      <c r="X127" s="116">
        <v>655</v>
      </c>
      <c r="Y127" s="116">
        <v>594</v>
      </c>
      <c r="Z127" s="116">
        <v>643</v>
      </c>
      <c r="AB127" s="113" t="str">
        <f>TEXT(Z127,"###,###")</f>
        <v>643</v>
      </c>
      <c r="AD127" s="131">
        <f>Z127/$Z$7*100</f>
        <v>54.399323181049063</v>
      </c>
    </row>
    <row r="128" spans="19:32" x14ac:dyDescent="0.25">
      <c r="S128" s="105" t="s">
        <v>108</v>
      </c>
      <c r="T128" s="116"/>
      <c r="U128" s="116"/>
      <c r="V128" s="116">
        <v>421</v>
      </c>
      <c r="W128" s="116">
        <v>470</v>
      </c>
      <c r="X128" s="116">
        <v>536</v>
      </c>
      <c r="Y128" s="116">
        <v>509</v>
      </c>
      <c r="Z128" s="116">
        <v>538</v>
      </c>
      <c r="AB128" s="113" t="str">
        <f>TEXT(Z128,"###,###")</f>
        <v>538</v>
      </c>
      <c r="AD128" s="131">
        <f>Z128/$Z$7*100</f>
        <v>45.516074450084602</v>
      </c>
    </row>
    <row r="130" spans="19:20" x14ac:dyDescent="0.25">
      <c r="S130" s="105" t="s">
        <v>267</v>
      </c>
      <c r="T130" s="131">
        <v>65.482233502538065</v>
      </c>
    </row>
    <row r="131" spans="19:20" x14ac:dyDescent="0.25">
      <c r="S131" s="105" t="s">
        <v>268</v>
      </c>
      <c r="T131" s="131">
        <v>19.712351945854483</v>
      </c>
    </row>
    <row r="132" spans="19:20" x14ac:dyDescent="0.25">
      <c r="S132" s="105" t="s">
        <v>269</v>
      </c>
      <c r="T132" s="131">
        <v>14.720812182741117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943DCE-E646-4A56-9E9E-D7A2E36E0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BB2F42F-07C9-4AB3-8990-E8BA666E8D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C67794-CB8A-4C8B-B408-56B9F9E44B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B5804E6-EB3A-4707-B57B-B241553CC2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4D50-93F1-48BE-8E5A-A18E6F66C00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170</v>
      </c>
      <c r="T1" s="103"/>
      <c r="U1" s="103"/>
      <c r="V1" s="103"/>
      <c r="W1" s="103"/>
      <c r="X1" s="103"/>
      <c r="Y1" s="104" t="s">
        <v>250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170</v>
      </c>
      <c r="Y3" s="109" t="s">
        <v>250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10.57 Tatiara,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5277</v>
      </c>
      <c r="W4" s="112">
        <v>5784</v>
      </c>
      <c r="X4" s="112">
        <v>6878</v>
      </c>
      <c r="Y4" s="112">
        <v>6529</v>
      </c>
      <c r="Z4" s="112">
        <v>6731</v>
      </c>
      <c r="AB4" s="113" t="str">
        <f>TEXT(Z4,"###,###")</f>
        <v>6,731</v>
      </c>
      <c r="AD4" s="114">
        <f>Z4/Y4-1</f>
        <v>3.0938888037984391E-2</v>
      </c>
      <c r="AF4" s="114">
        <f>Z4/V4-1</f>
        <v>0.27553534205040742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2988</v>
      </c>
      <c r="W5" s="112">
        <v>3232</v>
      </c>
      <c r="X5" s="112">
        <v>3791</v>
      </c>
      <c r="Y5" s="112">
        <v>3579</v>
      </c>
      <c r="Z5" s="112">
        <v>3635</v>
      </c>
      <c r="AB5" s="113" t="str">
        <f>TEXT(Z5,"###,###")</f>
        <v>3,635</v>
      </c>
      <c r="AD5" s="114">
        <f t="shared" ref="AD5:AD9" si="0">Z5/Y5-1</f>
        <v>1.5646828723107076E-2</v>
      </c>
      <c r="AF5" s="114">
        <f t="shared" ref="AF5:AF9" si="1">Z5/V5-1</f>
        <v>0.21653279785809909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2282</v>
      </c>
      <c r="W6" s="112">
        <v>2552</v>
      </c>
      <c r="X6" s="112">
        <v>3091</v>
      </c>
      <c r="Y6" s="112">
        <v>2949</v>
      </c>
      <c r="Z6" s="112">
        <v>3097</v>
      </c>
      <c r="AB6" s="113" t="str">
        <f>TEXT(Z6,"###,###")</f>
        <v>3,097</v>
      </c>
      <c r="AD6" s="114">
        <f t="shared" si="0"/>
        <v>5.0186503899626977E-2</v>
      </c>
      <c r="AF6" s="114">
        <f t="shared" si="1"/>
        <v>0.35714285714285721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3526</v>
      </c>
      <c r="W7" s="112">
        <v>3874</v>
      </c>
      <c r="X7" s="112">
        <v>4427</v>
      </c>
      <c r="Y7" s="112">
        <v>4179</v>
      </c>
      <c r="Z7" s="112">
        <v>4457</v>
      </c>
      <c r="AB7" s="113" t="str">
        <f>TEXT(Z7,"###,###")</f>
        <v>4,457</v>
      </c>
      <c r="AD7" s="114">
        <f t="shared" si="0"/>
        <v>6.6523091648719834E-2</v>
      </c>
      <c r="AF7" s="114">
        <f t="shared" si="1"/>
        <v>0.26403857061826441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6,731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4,457</v>
      </c>
      <c r="P8" s="69"/>
      <c r="S8" s="111" t="s">
        <v>86</v>
      </c>
      <c r="T8" s="112"/>
      <c r="U8" s="112"/>
      <c r="V8" s="112">
        <v>33398.080000000002</v>
      </c>
      <c r="W8" s="112">
        <v>30978</v>
      </c>
      <c r="X8" s="112">
        <v>30709.66</v>
      </c>
      <c r="Y8" s="112">
        <v>33215</v>
      </c>
      <c r="Z8" s="112">
        <v>29984.85</v>
      </c>
      <c r="AB8" s="113" t="str">
        <f>TEXT(Z8,"$###,###")</f>
        <v>$29,985</v>
      </c>
      <c r="AD8" s="114">
        <f t="shared" si="0"/>
        <v>-9.7249736564805067E-2</v>
      </c>
      <c r="AF8" s="114">
        <f t="shared" si="1"/>
        <v>-0.10219838984756024</v>
      </c>
    </row>
    <row r="9" spans="1:32" x14ac:dyDescent="0.25">
      <c r="A9" s="32" t="s">
        <v>15</v>
      </c>
      <c r="B9" s="73"/>
      <c r="C9" s="74"/>
      <c r="D9" s="75">
        <f>AD104</f>
        <v>67.909671668399938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55.351133049136195</v>
      </c>
      <c r="P9" s="76" t="s">
        <v>87</v>
      </c>
      <c r="S9" s="111" t="s">
        <v>7</v>
      </c>
      <c r="T9" s="112"/>
      <c r="U9" s="112"/>
      <c r="V9" s="112">
        <v>137053551</v>
      </c>
      <c r="W9" s="112">
        <v>168128716</v>
      </c>
      <c r="X9" s="112">
        <v>198210884</v>
      </c>
      <c r="Y9" s="112">
        <v>208066281</v>
      </c>
      <c r="Z9" s="112">
        <v>209379222</v>
      </c>
      <c r="AB9" s="113" t="str">
        <f>TEXT(Z9/1000000,"$#,###.0")&amp;" mil"</f>
        <v>$209.4 mil</v>
      </c>
      <c r="AD9" s="114">
        <f t="shared" si="0"/>
        <v>6.3102055445494187E-3</v>
      </c>
      <c r="AF9" s="114">
        <f t="shared" si="1"/>
        <v>0.52771832960387877</v>
      </c>
    </row>
    <row r="10" spans="1:32" x14ac:dyDescent="0.25">
      <c r="A10" s="32" t="s">
        <v>18</v>
      </c>
      <c r="B10" s="73"/>
      <c r="C10" s="74"/>
      <c r="D10" s="75">
        <f>AD105</f>
        <v>10.592779676125391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44.536683868072693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69.598384563607809</v>
      </c>
      <c r="P11" s="76" t="s">
        <v>87</v>
      </c>
      <c r="S11" s="111" t="s">
        <v>30</v>
      </c>
      <c r="T11" s="116"/>
      <c r="U11" s="116"/>
      <c r="V11" s="116">
        <v>4264</v>
      </c>
      <c r="W11" s="116">
        <v>4697</v>
      </c>
      <c r="X11" s="116">
        <v>5487</v>
      </c>
      <c r="Y11" s="116">
        <v>5307</v>
      </c>
      <c r="Z11" s="116">
        <v>5377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17.769800314112633</v>
      </c>
      <c r="P12" s="76" t="s">
        <v>87</v>
      </c>
      <c r="S12" s="111" t="s">
        <v>31</v>
      </c>
      <c r="T12" s="116"/>
      <c r="U12" s="116"/>
      <c r="V12" s="116">
        <v>1014</v>
      </c>
      <c r="W12" s="116">
        <v>1087</v>
      </c>
      <c r="X12" s="116">
        <v>1393</v>
      </c>
      <c r="Y12" s="116">
        <v>1224</v>
      </c>
      <c r="Z12" s="116">
        <v>1355</v>
      </c>
    </row>
    <row r="13" spans="1:32" ht="15" customHeight="1" x14ac:dyDescent="0.25">
      <c r="A13" s="32" t="s">
        <v>20</v>
      </c>
      <c r="B13" s="74"/>
      <c r="C13" s="74"/>
      <c r="D13" s="75">
        <f>AD108</f>
        <v>15.510325360273361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12.63181512227956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18.615361759025404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19.491903134749666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18.200179533213646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1350</v>
      </c>
      <c r="Z15" s="116">
        <v>1343</v>
      </c>
      <c r="AB15" s="121">
        <f t="shared" ref="AB15:AB34" si="2">IF(Z15="np",0,Z15/$Z$34)</f>
        <v>0.1994060876020787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24.587728420739861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81.799820466786358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</v>
      </c>
      <c r="Z16" s="116">
        <v>9</v>
      </c>
      <c r="AB16" s="121">
        <f t="shared" si="2"/>
        <v>1.3363028953229399E-3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754</v>
      </c>
      <c r="Z17" s="116">
        <v>786</v>
      </c>
      <c r="AB17" s="121">
        <f t="shared" si="2"/>
        <v>0.11670378619153675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30</v>
      </c>
      <c r="Z18" s="116">
        <v>35</v>
      </c>
      <c r="AB18" s="121">
        <f t="shared" si="2"/>
        <v>5.196733481811433E-3</v>
      </c>
    </row>
    <row r="19" spans="1:28" x14ac:dyDescent="0.25">
      <c r="A19" s="65" t="str">
        <f>$S$1&amp;" ("&amp;$V$2&amp;" to "&amp;$Z$2&amp;")"</f>
        <v>Tatiara (2015-16 to 2019-20)</v>
      </c>
      <c r="B19" s="65"/>
      <c r="C19" s="65"/>
      <c r="D19" s="65"/>
      <c r="E19" s="65"/>
      <c r="F19" s="65"/>
      <c r="G19" s="65" t="str">
        <f>$S$1&amp;" ("&amp;$V$2&amp;" to "&amp;$Z$2&amp;")"</f>
        <v>Tatiara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231</v>
      </c>
      <c r="Z19" s="116">
        <v>248</v>
      </c>
      <c r="AB19" s="121">
        <f t="shared" si="2"/>
        <v>3.6822568671121013E-2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270</v>
      </c>
      <c r="Z20" s="116">
        <v>277</v>
      </c>
      <c r="AB20" s="121">
        <f t="shared" si="2"/>
        <v>4.1128433556050482E-2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501</v>
      </c>
      <c r="Z21" s="116">
        <v>594</v>
      </c>
      <c r="AB21" s="121">
        <f t="shared" si="2"/>
        <v>8.8195991091314027E-2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222</v>
      </c>
      <c r="Z22" s="116">
        <v>262</v>
      </c>
      <c r="AB22" s="121">
        <f t="shared" si="2"/>
        <v>3.8901262063845581E-2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376</v>
      </c>
      <c r="Z23" s="116">
        <v>329</v>
      </c>
      <c r="AB23" s="121">
        <f t="shared" si="2"/>
        <v>4.8849294729027472E-2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11</v>
      </c>
      <c r="Z24" s="116">
        <v>11</v>
      </c>
      <c r="AB24" s="121">
        <f t="shared" si="2"/>
        <v>1.6332590942835933E-3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87</v>
      </c>
      <c r="Z25" s="116">
        <v>107</v>
      </c>
      <c r="AB25" s="121">
        <f t="shared" si="2"/>
        <v>1.588715664439495E-2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99</v>
      </c>
      <c r="Z26" s="116">
        <v>98</v>
      </c>
      <c r="AB26" s="121">
        <f t="shared" si="2"/>
        <v>1.4550853749072012E-2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140</v>
      </c>
      <c r="Z27" s="116">
        <v>137</v>
      </c>
      <c r="AB27" s="121">
        <f t="shared" si="2"/>
        <v>2.034149962880475E-2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380</v>
      </c>
      <c r="Z28" s="116">
        <v>301</v>
      </c>
      <c r="AB28" s="121">
        <f t="shared" si="2"/>
        <v>4.4691907943578323E-2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201</v>
      </c>
      <c r="Z29" s="116">
        <v>164</v>
      </c>
      <c r="AB29" s="121">
        <f t="shared" si="2"/>
        <v>2.4350408314773572E-2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260</v>
      </c>
      <c r="Z30" s="116">
        <v>305</v>
      </c>
      <c r="AB30" s="121">
        <f t="shared" si="2"/>
        <v>4.5285820341499632E-2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427</v>
      </c>
      <c r="Z31" s="116">
        <v>474</v>
      </c>
      <c r="AB31" s="121">
        <f t="shared" si="2"/>
        <v>7.0378619153674826E-2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34</v>
      </c>
      <c r="Z32" s="116">
        <v>44</v>
      </c>
      <c r="AB32" s="121">
        <f t="shared" si="2"/>
        <v>6.5330363771343731E-3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209</v>
      </c>
      <c r="Z33" s="116">
        <v>224</v>
      </c>
      <c r="AB33" s="121">
        <f t="shared" si="2"/>
        <v>3.3259094283593173E-2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6526</v>
      </c>
      <c r="Z34" s="124">
        <v>6735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3645</v>
      </c>
      <c r="AB37" s="136">
        <f>Z37/Z40*100</f>
        <v>81.799820466786358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811</v>
      </c>
      <c r="AB38" s="136">
        <f>Z38/Z40*100</f>
        <v>18.200179533213646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4456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8</v>
      </c>
      <c r="X44" s="116">
        <v>29</v>
      </c>
      <c r="Y44" s="116">
        <v>26</v>
      </c>
      <c r="Z44" s="116">
        <v>20</v>
      </c>
    </row>
    <row r="45" spans="19:32" x14ac:dyDescent="0.25">
      <c r="S45" s="119" t="s">
        <v>38</v>
      </c>
      <c r="T45" s="119"/>
      <c r="U45" s="116"/>
      <c r="V45" s="116">
        <v>91</v>
      </c>
      <c r="W45" s="116">
        <v>110</v>
      </c>
      <c r="X45" s="116">
        <v>94</v>
      </c>
      <c r="Y45" s="116">
        <v>113</v>
      </c>
      <c r="Z45" s="116">
        <v>146</v>
      </c>
    </row>
    <row r="46" spans="19:32" x14ac:dyDescent="0.25">
      <c r="S46" s="119" t="s">
        <v>39</v>
      </c>
      <c r="T46" s="119"/>
      <c r="U46" s="116"/>
      <c r="V46" s="116">
        <v>189</v>
      </c>
      <c r="W46" s="116">
        <v>249</v>
      </c>
      <c r="X46" s="116">
        <v>295</v>
      </c>
      <c r="Y46" s="116">
        <v>290</v>
      </c>
      <c r="Z46" s="116">
        <v>247</v>
      </c>
    </row>
    <row r="47" spans="19:32" x14ac:dyDescent="0.25">
      <c r="S47" s="119" t="s">
        <v>40</v>
      </c>
      <c r="T47" s="119"/>
      <c r="U47" s="116"/>
      <c r="V47" s="116">
        <v>313</v>
      </c>
      <c r="W47" s="116">
        <v>348</v>
      </c>
      <c r="X47" s="116">
        <v>394</v>
      </c>
      <c r="Y47" s="116">
        <v>402</v>
      </c>
      <c r="Z47" s="116">
        <v>382</v>
      </c>
    </row>
    <row r="48" spans="19:32" x14ac:dyDescent="0.25">
      <c r="S48" s="119" t="s">
        <v>41</v>
      </c>
      <c r="T48" s="119"/>
      <c r="U48" s="116"/>
      <c r="V48" s="116">
        <v>336</v>
      </c>
      <c r="W48" s="116">
        <v>366</v>
      </c>
      <c r="X48" s="116">
        <v>413</v>
      </c>
      <c r="Y48" s="116">
        <v>424</v>
      </c>
      <c r="Z48" s="116">
        <v>397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260</v>
      </c>
      <c r="W49" s="116">
        <v>253</v>
      </c>
      <c r="X49" s="116">
        <v>314</v>
      </c>
      <c r="Y49" s="116">
        <v>337</v>
      </c>
      <c r="Z49" s="116">
        <v>323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Tatiara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266</v>
      </c>
      <c r="W50" s="116">
        <v>294</v>
      </c>
      <c r="X50" s="116">
        <v>294</v>
      </c>
      <c r="Y50" s="116">
        <v>279</v>
      </c>
      <c r="Z50" s="116">
        <v>285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279</v>
      </c>
      <c r="W51" s="116">
        <v>285</v>
      </c>
      <c r="X51" s="116">
        <v>272</v>
      </c>
      <c r="Y51" s="116">
        <v>299</v>
      </c>
      <c r="Z51" s="116">
        <v>287</v>
      </c>
    </row>
    <row r="52" spans="1:26" ht="15" customHeight="1" x14ac:dyDescent="0.25">
      <c r="S52" s="119" t="s">
        <v>45</v>
      </c>
      <c r="T52" s="119"/>
      <c r="U52" s="116"/>
      <c r="V52" s="116">
        <v>298</v>
      </c>
      <c r="W52" s="116">
        <v>309</v>
      </c>
      <c r="X52" s="116">
        <v>359</v>
      </c>
      <c r="Y52" s="116">
        <v>325</v>
      </c>
      <c r="Z52" s="116">
        <v>314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292</v>
      </c>
      <c r="W53" s="116">
        <v>282</v>
      </c>
      <c r="X53" s="116">
        <v>317</v>
      </c>
      <c r="Y53" s="116">
        <v>300</v>
      </c>
      <c r="Z53" s="116">
        <v>337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234</v>
      </c>
      <c r="W54" s="116">
        <v>254</v>
      </c>
      <c r="X54" s="116">
        <v>294</v>
      </c>
      <c r="Y54" s="116">
        <v>272</v>
      </c>
      <c r="Z54" s="116">
        <v>302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192</v>
      </c>
      <c r="W55" s="116">
        <v>201</v>
      </c>
      <c r="X55" s="116">
        <v>234</v>
      </c>
      <c r="Y55" s="116">
        <v>220</v>
      </c>
      <c r="Z55" s="116">
        <v>242</v>
      </c>
    </row>
    <row r="56" spans="1:26" ht="15" customHeight="1" x14ac:dyDescent="0.25">
      <c r="S56" s="119" t="s">
        <v>49</v>
      </c>
      <c r="T56" s="119"/>
      <c r="U56" s="116"/>
      <c r="V56" s="116">
        <v>131</v>
      </c>
      <c r="W56" s="116">
        <v>156</v>
      </c>
      <c r="X56" s="116">
        <v>180</v>
      </c>
      <c r="Y56" s="116">
        <v>143</v>
      </c>
      <c r="Z56" s="116">
        <v>190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63</v>
      </c>
      <c r="W57" s="116">
        <v>74</v>
      </c>
      <c r="X57" s="116">
        <v>82</v>
      </c>
      <c r="Y57" s="116">
        <v>70</v>
      </c>
      <c r="Z57" s="116">
        <v>85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19</v>
      </c>
      <c r="W58" s="116">
        <v>32</v>
      </c>
      <c r="X58" s="116">
        <v>41</v>
      </c>
      <c r="Y58" s="116">
        <v>50</v>
      </c>
      <c r="Z58" s="116">
        <v>63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8</v>
      </c>
      <c r="W59" s="116">
        <v>10</v>
      </c>
      <c r="X59" s="116">
        <v>13</v>
      </c>
      <c r="Y59" s="116">
        <v>15</v>
      </c>
      <c r="Z59" s="116">
        <v>16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</v>
      </c>
      <c r="W60" s="116">
        <v>5</v>
      </c>
      <c r="X60" s="116">
        <v>6</v>
      </c>
      <c r="Y60" s="116">
        <v>10</v>
      </c>
      <c r="Z60" s="116">
        <v>11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2990</v>
      </c>
      <c r="W61" s="116">
        <v>3232</v>
      </c>
      <c r="X61" s="116">
        <v>3787</v>
      </c>
      <c r="Y61" s="116">
        <v>3575</v>
      </c>
      <c r="Z61" s="116">
        <v>3636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</v>
      </c>
      <c r="W63" s="116">
        <v>11</v>
      </c>
      <c r="X63" s="116">
        <v>10</v>
      </c>
      <c r="Y63" s="116">
        <v>15</v>
      </c>
      <c r="Z63" s="116">
        <v>24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56</v>
      </c>
      <c r="W64" s="116">
        <v>72</v>
      </c>
      <c r="X64" s="116">
        <v>90</v>
      </c>
      <c r="Y64" s="116">
        <v>100</v>
      </c>
      <c r="Z64" s="116">
        <v>99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Tatiara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230</v>
      </c>
      <c r="W65" s="116">
        <v>210</v>
      </c>
      <c r="X65" s="116">
        <v>273</v>
      </c>
      <c r="Y65" s="116">
        <v>257</v>
      </c>
      <c r="Z65" s="116">
        <v>292</v>
      </c>
    </row>
    <row r="66" spans="1:26" x14ac:dyDescent="0.25">
      <c r="S66" s="119" t="s">
        <v>40</v>
      </c>
      <c r="T66" s="119"/>
      <c r="U66" s="116"/>
      <c r="V66" s="116">
        <v>189</v>
      </c>
      <c r="W66" s="116">
        <v>219</v>
      </c>
      <c r="X66" s="116">
        <v>286</v>
      </c>
      <c r="Y66" s="116">
        <v>321</v>
      </c>
      <c r="Z66" s="116">
        <v>330</v>
      </c>
    </row>
    <row r="67" spans="1:26" x14ac:dyDescent="0.25">
      <c r="S67" s="119" t="s">
        <v>41</v>
      </c>
      <c r="T67" s="119"/>
      <c r="U67" s="116"/>
      <c r="V67" s="116">
        <v>218</v>
      </c>
      <c r="W67" s="116">
        <v>255</v>
      </c>
      <c r="X67" s="116">
        <v>287</v>
      </c>
      <c r="Y67" s="116">
        <v>305</v>
      </c>
      <c r="Z67" s="116">
        <v>287</v>
      </c>
    </row>
    <row r="68" spans="1:26" x14ac:dyDescent="0.25">
      <c r="S68" s="119" t="s">
        <v>42</v>
      </c>
      <c r="T68" s="119"/>
      <c r="U68" s="116"/>
      <c r="V68" s="116">
        <v>201</v>
      </c>
      <c r="W68" s="116">
        <v>212</v>
      </c>
      <c r="X68" s="116">
        <v>244</v>
      </c>
      <c r="Y68" s="116">
        <v>236</v>
      </c>
      <c r="Z68" s="116">
        <v>234</v>
      </c>
    </row>
    <row r="69" spans="1:26" x14ac:dyDescent="0.25">
      <c r="S69" s="119" t="s">
        <v>43</v>
      </c>
      <c r="T69" s="119"/>
      <c r="U69" s="116"/>
      <c r="V69" s="116">
        <v>199</v>
      </c>
      <c r="W69" s="116">
        <v>222</v>
      </c>
      <c r="X69" s="116">
        <v>240</v>
      </c>
      <c r="Y69" s="116">
        <v>276</v>
      </c>
      <c r="Z69" s="116">
        <v>263</v>
      </c>
    </row>
    <row r="70" spans="1:26" x14ac:dyDescent="0.25">
      <c r="S70" s="119" t="s">
        <v>44</v>
      </c>
      <c r="T70" s="119"/>
      <c r="U70" s="116"/>
      <c r="V70" s="116">
        <v>217</v>
      </c>
      <c r="W70" s="116">
        <v>236</v>
      </c>
      <c r="X70" s="116">
        <v>268</v>
      </c>
      <c r="Y70" s="116">
        <v>256</v>
      </c>
      <c r="Z70" s="116">
        <v>260</v>
      </c>
    </row>
    <row r="71" spans="1:26" x14ac:dyDescent="0.25">
      <c r="S71" s="119" t="s">
        <v>45</v>
      </c>
      <c r="T71" s="119"/>
      <c r="U71" s="116"/>
      <c r="V71" s="116">
        <v>265</v>
      </c>
      <c r="W71" s="116">
        <v>294</v>
      </c>
      <c r="X71" s="116">
        <v>342</v>
      </c>
      <c r="Y71" s="116">
        <v>279</v>
      </c>
      <c r="Z71" s="116">
        <v>294</v>
      </c>
    </row>
    <row r="72" spans="1:26" x14ac:dyDescent="0.25">
      <c r="S72" s="119" t="s">
        <v>46</v>
      </c>
      <c r="T72" s="119"/>
      <c r="U72" s="116"/>
      <c r="V72" s="116">
        <v>205</v>
      </c>
      <c r="W72" s="116">
        <v>251</v>
      </c>
      <c r="X72" s="116">
        <v>277</v>
      </c>
      <c r="Y72" s="116">
        <v>290</v>
      </c>
      <c r="Z72" s="116">
        <v>306</v>
      </c>
    </row>
    <row r="73" spans="1:26" x14ac:dyDescent="0.25">
      <c r="S73" s="119" t="s">
        <v>47</v>
      </c>
      <c r="T73" s="119"/>
      <c r="U73" s="116"/>
      <c r="V73" s="116">
        <v>186</v>
      </c>
      <c r="W73" s="116">
        <v>211</v>
      </c>
      <c r="X73" s="116">
        <v>240</v>
      </c>
      <c r="Y73" s="116">
        <v>222</v>
      </c>
      <c r="Z73" s="116">
        <v>257</v>
      </c>
    </row>
    <row r="74" spans="1:26" x14ac:dyDescent="0.25">
      <c r="S74" s="119" t="s">
        <v>48</v>
      </c>
      <c r="T74" s="119"/>
      <c r="U74" s="116"/>
      <c r="V74" s="116">
        <v>156</v>
      </c>
      <c r="W74" s="116">
        <v>179</v>
      </c>
      <c r="X74" s="116">
        <v>213</v>
      </c>
      <c r="Y74" s="116">
        <v>191</v>
      </c>
      <c r="Z74" s="116">
        <v>208</v>
      </c>
    </row>
    <row r="75" spans="1:26" x14ac:dyDescent="0.25">
      <c r="S75" s="119" t="s">
        <v>49</v>
      </c>
      <c r="T75" s="119"/>
      <c r="U75" s="116"/>
      <c r="V75" s="116">
        <v>82</v>
      </c>
      <c r="W75" s="116">
        <v>104</v>
      </c>
      <c r="X75" s="116">
        <v>130</v>
      </c>
      <c r="Y75" s="116">
        <v>119</v>
      </c>
      <c r="Z75" s="116">
        <v>121</v>
      </c>
    </row>
    <row r="76" spans="1:26" x14ac:dyDescent="0.25">
      <c r="S76" s="119" t="s">
        <v>50</v>
      </c>
      <c r="T76" s="119"/>
      <c r="U76" s="116"/>
      <c r="V76" s="116">
        <v>41</v>
      </c>
      <c r="W76" s="116">
        <v>45</v>
      </c>
      <c r="X76" s="116">
        <v>63</v>
      </c>
      <c r="Y76" s="116">
        <v>49</v>
      </c>
      <c r="Z76" s="116">
        <v>73</v>
      </c>
    </row>
    <row r="77" spans="1:26" x14ac:dyDescent="0.25">
      <c r="S77" s="119" t="s">
        <v>51</v>
      </c>
      <c r="T77" s="119"/>
      <c r="U77" s="116"/>
      <c r="V77" s="116">
        <v>15</v>
      </c>
      <c r="W77" s="116">
        <v>18</v>
      </c>
      <c r="X77" s="116">
        <v>24</v>
      </c>
      <c r="Y77" s="116">
        <v>30</v>
      </c>
      <c r="Z77" s="116">
        <v>27</v>
      </c>
    </row>
    <row r="78" spans="1:26" x14ac:dyDescent="0.25">
      <c r="S78" s="119" t="s">
        <v>52</v>
      </c>
      <c r="T78" s="119"/>
      <c r="U78" s="116"/>
      <c r="V78" s="116">
        <v>7</v>
      </c>
      <c r="W78" s="116">
        <v>10</v>
      </c>
      <c r="X78" s="116">
        <v>4</v>
      </c>
      <c r="Y78" s="116">
        <v>3</v>
      </c>
      <c r="Z78" s="116">
        <v>11</v>
      </c>
    </row>
    <row r="79" spans="1:26" x14ac:dyDescent="0.25">
      <c r="S79" s="119" t="s">
        <v>53</v>
      </c>
      <c r="T79" s="119"/>
      <c r="U79" s="116"/>
      <c r="V79" s="116">
        <v>10</v>
      </c>
      <c r="W79" s="116">
        <v>7</v>
      </c>
      <c r="X79" s="116">
        <v>4</v>
      </c>
      <c r="Y79" s="116">
        <v>8</v>
      </c>
      <c r="Z79" s="116">
        <v>5</v>
      </c>
    </row>
    <row r="80" spans="1:26" x14ac:dyDescent="0.25">
      <c r="S80" s="122" t="s">
        <v>54</v>
      </c>
      <c r="T80" s="122"/>
      <c r="U80" s="116"/>
      <c r="V80" s="116">
        <v>2285</v>
      </c>
      <c r="W80" s="116">
        <v>2552</v>
      </c>
      <c r="X80" s="116">
        <v>3091</v>
      </c>
      <c r="Y80" s="116">
        <v>2948</v>
      </c>
      <c r="Z80" s="116">
        <v>3100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Tatiara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159</v>
      </c>
      <c r="W83" s="116">
        <v>167</v>
      </c>
      <c r="X83" s="116">
        <v>196</v>
      </c>
      <c r="Y83" s="116">
        <v>175</v>
      </c>
      <c r="Z83" s="116">
        <v>187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87</v>
      </c>
      <c r="W84" s="116">
        <v>91</v>
      </c>
      <c r="X84" s="116">
        <v>93</v>
      </c>
      <c r="Y84" s="116">
        <v>84</v>
      </c>
      <c r="Z84" s="116">
        <v>93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310</v>
      </c>
      <c r="W85" s="116">
        <v>339</v>
      </c>
      <c r="X85" s="116">
        <v>374</v>
      </c>
      <c r="Y85" s="116">
        <v>373</v>
      </c>
      <c r="Z85" s="116">
        <v>372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6,731</v>
      </c>
      <c r="D86" s="98">
        <f t="shared" ref="D86:D91" si="4">AD4</f>
        <v>3.0938888037984391E-2</v>
      </c>
      <c r="E86" s="99">
        <f t="shared" ref="E86:E91" si="5">AD4</f>
        <v>3.0938888037984391E-2</v>
      </c>
      <c r="F86" s="98">
        <f t="shared" ref="F86:F91" si="6">AF4</f>
        <v>0.27553534205040742</v>
      </c>
      <c r="G86" s="99">
        <f t="shared" ref="G86:G91" si="7">AF4</f>
        <v>0.27553534205040742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21</v>
      </c>
      <c r="W86" s="116">
        <v>27</v>
      </c>
      <c r="X86" s="116">
        <v>29</v>
      </c>
      <c r="Y86" s="116">
        <v>18</v>
      </c>
      <c r="Z86" s="116">
        <v>19</v>
      </c>
    </row>
    <row r="87" spans="1:30" ht="15" customHeight="1" x14ac:dyDescent="0.25">
      <c r="A87" s="100" t="s">
        <v>4</v>
      </c>
      <c r="B87" s="51"/>
      <c r="C87" s="101" t="str">
        <f t="shared" si="3"/>
        <v>3,635</v>
      </c>
      <c r="D87" s="98">
        <f t="shared" si="4"/>
        <v>1.5646828723107076E-2</v>
      </c>
      <c r="E87" s="99">
        <f t="shared" si="5"/>
        <v>1.5646828723107076E-2</v>
      </c>
      <c r="F87" s="98">
        <f t="shared" si="6"/>
        <v>0.21653279785809909</v>
      </c>
      <c r="G87" s="99">
        <f t="shared" si="7"/>
        <v>0.21653279785809909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27</v>
      </c>
      <c r="W87" s="116">
        <v>29</v>
      </c>
      <c r="X87" s="116">
        <v>32</v>
      </c>
      <c r="Y87" s="116">
        <v>36</v>
      </c>
      <c r="Z87" s="116">
        <v>34</v>
      </c>
    </row>
    <row r="88" spans="1:30" ht="15" customHeight="1" x14ac:dyDescent="0.25">
      <c r="A88" s="100" t="s">
        <v>5</v>
      </c>
      <c r="B88" s="51"/>
      <c r="C88" s="101" t="str">
        <f t="shared" si="3"/>
        <v>3,097</v>
      </c>
      <c r="D88" s="98">
        <f t="shared" si="4"/>
        <v>5.0186503899626977E-2</v>
      </c>
      <c r="E88" s="99">
        <f t="shared" si="5"/>
        <v>5.0186503899626977E-2</v>
      </c>
      <c r="F88" s="98">
        <f t="shared" si="6"/>
        <v>0.35714285714285721</v>
      </c>
      <c r="G88" s="99">
        <f t="shared" si="7"/>
        <v>0.35714285714285721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66</v>
      </c>
      <c r="W88" s="116">
        <v>76</v>
      </c>
      <c r="X88" s="116">
        <v>89</v>
      </c>
      <c r="Y88" s="116">
        <v>77</v>
      </c>
      <c r="Z88" s="116">
        <v>79</v>
      </c>
    </row>
    <row r="89" spans="1:30" ht="15" customHeight="1" x14ac:dyDescent="0.25">
      <c r="A89" s="51" t="s">
        <v>6</v>
      </c>
      <c r="B89" s="51"/>
      <c r="C89" s="101" t="str">
        <f t="shared" si="3"/>
        <v>4,457</v>
      </c>
      <c r="D89" s="98">
        <f t="shared" si="4"/>
        <v>6.6523091648719834E-2</v>
      </c>
      <c r="E89" s="99">
        <f t="shared" si="5"/>
        <v>6.6523091648719834E-2</v>
      </c>
      <c r="F89" s="98">
        <f t="shared" si="6"/>
        <v>0.26403857061826441</v>
      </c>
      <c r="G89" s="99">
        <f t="shared" si="7"/>
        <v>0.26403857061826441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161</v>
      </c>
      <c r="W89" s="116">
        <v>176</v>
      </c>
      <c r="X89" s="116">
        <v>200</v>
      </c>
      <c r="Y89" s="116">
        <v>202</v>
      </c>
      <c r="Z89" s="116">
        <v>218</v>
      </c>
    </row>
    <row r="90" spans="1:30" ht="15" customHeight="1" x14ac:dyDescent="0.25">
      <c r="A90" s="51" t="s">
        <v>100</v>
      </c>
      <c r="B90" s="51"/>
      <c r="C90" s="101" t="str">
        <f t="shared" si="3"/>
        <v>$29,985</v>
      </c>
      <c r="D90" s="98">
        <f t="shared" si="4"/>
        <v>-9.7249736564805067E-2</v>
      </c>
      <c r="E90" s="99">
        <f t="shared" si="5"/>
        <v>-9.7249736564805067E-2</v>
      </c>
      <c r="F90" s="98">
        <f t="shared" si="6"/>
        <v>-0.10219838984756024</v>
      </c>
      <c r="G90" s="99">
        <f t="shared" si="7"/>
        <v>-0.10219838984756024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660</v>
      </c>
      <c r="W90" s="116">
        <v>698</v>
      </c>
      <c r="X90" s="116">
        <v>751</v>
      </c>
      <c r="Y90" s="116">
        <v>762</v>
      </c>
      <c r="Z90" s="116">
        <v>745</v>
      </c>
    </row>
    <row r="91" spans="1:30" ht="15" customHeight="1" x14ac:dyDescent="0.25">
      <c r="A91" s="51" t="s">
        <v>7</v>
      </c>
      <c r="B91" s="51"/>
      <c r="C91" s="101" t="str">
        <f t="shared" si="3"/>
        <v>$209.4 mil</v>
      </c>
      <c r="D91" s="98">
        <f t="shared" si="4"/>
        <v>6.3102055445494187E-3</v>
      </c>
      <c r="E91" s="99">
        <f t="shared" si="5"/>
        <v>6.3102055445494187E-3</v>
      </c>
      <c r="F91" s="98">
        <f t="shared" si="6"/>
        <v>0.52771832960387877</v>
      </c>
      <c r="G91" s="99">
        <f t="shared" si="7"/>
        <v>0.52771832960387877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2019</v>
      </c>
      <c r="W91" s="116">
        <v>2198</v>
      </c>
      <c r="X91" s="116">
        <v>2503</v>
      </c>
      <c r="Y91" s="116">
        <v>2343</v>
      </c>
      <c r="Z91" s="116">
        <v>2469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75</v>
      </c>
      <c r="W93" s="116">
        <v>87</v>
      </c>
      <c r="X93" s="116">
        <v>93</v>
      </c>
      <c r="Y93" s="116">
        <v>90</v>
      </c>
      <c r="Z93" s="116">
        <v>103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190</v>
      </c>
      <c r="W94" s="116">
        <v>227</v>
      </c>
      <c r="X94" s="116">
        <v>257</v>
      </c>
      <c r="Y94" s="116">
        <v>250</v>
      </c>
      <c r="Z94" s="116">
        <v>269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49</v>
      </c>
      <c r="W95" s="116">
        <v>49</v>
      </c>
      <c r="X95" s="116">
        <v>58</v>
      </c>
      <c r="Y95" s="116">
        <v>56</v>
      </c>
      <c r="Z95" s="116">
        <v>52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179</v>
      </c>
      <c r="W96" s="116">
        <v>207</v>
      </c>
      <c r="X96" s="116">
        <v>236</v>
      </c>
      <c r="Y96" s="116">
        <v>232</v>
      </c>
      <c r="Z96" s="116">
        <v>244</v>
      </c>
    </row>
    <row r="97" spans="1:32" ht="15" customHeight="1" x14ac:dyDescent="0.25">
      <c r="S97" s="119" t="s">
        <v>191</v>
      </c>
      <c r="T97" s="119"/>
      <c r="U97" s="116"/>
      <c r="V97" s="116">
        <v>234</v>
      </c>
      <c r="W97" s="116">
        <v>275</v>
      </c>
      <c r="X97" s="116">
        <v>283</v>
      </c>
      <c r="Y97" s="116">
        <v>256</v>
      </c>
      <c r="Z97" s="116">
        <v>277</v>
      </c>
    </row>
    <row r="98" spans="1:32" ht="15" customHeight="1" x14ac:dyDescent="0.25">
      <c r="S98" s="119" t="s">
        <v>192</v>
      </c>
      <c r="T98" s="119"/>
      <c r="U98" s="116"/>
      <c r="V98" s="116">
        <v>164</v>
      </c>
      <c r="W98" s="116">
        <v>168</v>
      </c>
      <c r="X98" s="116">
        <v>194</v>
      </c>
      <c r="Y98" s="116">
        <v>192</v>
      </c>
      <c r="Z98" s="116">
        <v>190</v>
      </c>
    </row>
    <row r="99" spans="1:32" ht="15" customHeight="1" x14ac:dyDescent="0.25">
      <c r="S99" s="119" t="s">
        <v>193</v>
      </c>
      <c r="T99" s="119"/>
      <c r="U99" s="116"/>
      <c r="V99" s="116">
        <v>12</v>
      </c>
      <c r="W99" s="116">
        <v>10</v>
      </c>
      <c r="X99" s="116">
        <v>21</v>
      </c>
      <c r="Y99" s="116">
        <v>21</v>
      </c>
      <c r="Z99" s="116">
        <v>20</v>
      </c>
    </row>
    <row r="100" spans="1:32" ht="15" customHeight="1" x14ac:dyDescent="0.25">
      <c r="S100" s="119" t="s">
        <v>59</v>
      </c>
      <c r="T100" s="119"/>
      <c r="U100" s="116"/>
      <c r="V100" s="116">
        <v>260</v>
      </c>
      <c r="W100" s="116">
        <v>290</v>
      </c>
      <c r="X100" s="116">
        <v>360</v>
      </c>
      <c r="Y100" s="116">
        <v>361</v>
      </c>
      <c r="Z100" s="116">
        <v>384</v>
      </c>
    </row>
    <row r="101" spans="1:32" x14ac:dyDescent="0.25">
      <c r="A101" s="20"/>
      <c r="S101" s="122" t="s">
        <v>54</v>
      </c>
      <c r="T101" s="122"/>
      <c r="U101" s="116"/>
      <c r="V101" s="116">
        <v>1509</v>
      </c>
      <c r="W101" s="116">
        <v>1676</v>
      </c>
      <c r="X101" s="116">
        <v>1930</v>
      </c>
      <c r="Y101" s="116">
        <v>1832</v>
      </c>
      <c r="Z101" s="116">
        <v>1989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3663</v>
      </c>
      <c r="W104" s="116">
        <v>4095</v>
      </c>
      <c r="X104" s="116">
        <v>4487</v>
      </c>
      <c r="Y104" s="116">
        <v>4436</v>
      </c>
      <c r="Z104" s="116">
        <v>4571</v>
      </c>
      <c r="AB104" s="113" t="str">
        <f>TEXT(Z104,"###,###")</f>
        <v>4,571</v>
      </c>
      <c r="AD104" s="134">
        <f>Z104/($Z$4)*100</f>
        <v>67.909671668399938</v>
      </c>
      <c r="AF104" s="113"/>
    </row>
    <row r="105" spans="1:32" x14ac:dyDescent="0.25">
      <c r="S105" s="119" t="s">
        <v>18</v>
      </c>
      <c r="T105" s="119"/>
      <c r="U105" s="116"/>
      <c r="V105" s="116">
        <v>547</v>
      </c>
      <c r="W105" s="116">
        <v>640</v>
      </c>
      <c r="X105" s="116">
        <v>747</v>
      </c>
      <c r="Y105" s="116">
        <v>691</v>
      </c>
      <c r="Z105" s="116">
        <v>713</v>
      </c>
      <c r="AB105" s="113" t="str">
        <f>TEXT(Z105,"###,###")</f>
        <v>713</v>
      </c>
      <c r="AD105" s="134">
        <f>Z105/($Z$4)*100</f>
        <v>10.592779676125391</v>
      </c>
      <c r="AF105" s="113"/>
    </row>
    <row r="106" spans="1:32" x14ac:dyDescent="0.25">
      <c r="S106" s="122" t="s">
        <v>54</v>
      </c>
      <c r="T106" s="122"/>
      <c r="U106" s="124"/>
      <c r="V106" s="124">
        <v>4210</v>
      </c>
      <c r="W106" s="124">
        <v>4735</v>
      </c>
      <c r="X106" s="124">
        <v>5234</v>
      </c>
      <c r="Y106" s="124">
        <v>5127</v>
      </c>
      <c r="Z106" s="124">
        <v>5284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965</v>
      </c>
      <c r="W108" s="116">
        <v>1042</v>
      </c>
      <c r="X108" s="116">
        <v>1160</v>
      </c>
      <c r="Y108" s="116">
        <v>959</v>
      </c>
      <c r="Z108" s="116">
        <v>1044</v>
      </c>
      <c r="AB108" s="113" t="str">
        <f>TEXT(Z108,"###,###")</f>
        <v>1,044</v>
      </c>
      <c r="AD108" s="134">
        <f>Z108/($Z$4)*100</f>
        <v>15.510325360273361</v>
      </c>
      <c r="AF108" s="113"/>
    </row>
    <row r="109" spans="1:32" x14ac:dyDescent="0.25">
      <c r="S109" s="119" t="s">
        <v>21</v>
      </c>
      <c r="T109" s="119"/>
      <c r="U109" s="116"/>
      <c r="V109" s="116">
        <v>923</v>
      </c>
      <c r="W109" s="116">
        <v>1171</v>
      </c>
      <c r="X109" s="116">
        <v>1278</v>
      </c>
      <c r="Y109" s="116">
        <v>1187</v>
      </c>
      <c r="Z109" s="116">
        <v>1253</v>
      </c>
      <c r="AB109" s="113" t="str">
        <f>TEXT(Z109,"###,###")</f>
        <v>1,253</v>
      </c>
      <c r="AD109" s="134">
        <f>Z109/($Z$4)*100</f>
        <v>18.615361759025404</v>
      </c>
      <c r="AF109" s="113"/>
    </row>
    <row r="110" spans="1:32" x14ac:dyDescent="0.25">
      <c r="S110" s="119" t="s">
        <v>22</v>
      </c>
      <c r="T110" s="119"/>
      <c r="U110" s="116"/>
      <c r="V110" s="116">
        <v>933</v>
      </c>
      <c r="W110" s="116">
        <v>1060</v>
      </c>
      <c r="X110" s="116">
        <v>1245</v>
      </c>
      <c r="Y110" s="116">
        <v>1244</v>
      </c>
      <c r="Z110" s="116">
        <v>1312</v>
      </c>
      <c r="AB110" s="113" t="str">
        <f>TEXT(Z110,"###,###")</f>
        <v>1,312</v>
      </c>
      <c r="AD110" s="134">
        <f>Z110/($Z$4)*100</f>
        <v>19.491903134749666</v>
      </c>
      <c r="AF110" s="113"/>
    </row>
    <row r="111" spans="1:32" x14ac:dyDescent="0.25">
      <c r="S111" s="119" t="s">
        <v>23</v>
      </c>
      <c r="T111" s="119"/>
      <c r="U111" s="116"/>
      <c r="V111" s="116">
        <v>1385</v>
      </c>
      <c r="W111" s="116">
        <v>1462</v>
      </c>
      <c r="X111" s="116">
        <v>1552</v>
      </c>
      <c r="Y111" s="116">
        <v>1733</v>
      </c>
      <c r="Z111" s="116">
        <v>1655</v>
      </c>
      <c r="AB111" s="113" t="str">
        <f>TEXT(Z111,"###,###")</f>
        <v>1,655</v>
      </c>
      <c r="AD111" s="134">
        <f>Z111/($Z$4)*100</f>
        <v>24.587728420739861</v>
      </c>
      <c r="AF111" s="113"/>
    </row>
    <row r="112" spans="1:32" x14ac:dyDescent="0.25">
      <c r="S112" s="122" t="s">
        <v>54</v>
      </c>
      <c r="T112" s="122"/>
      <c r="U112" s="116"/>
      <c r="V112" s="116">
        <v>5277</v>
      </c>
      <c r="W112" s="116">
        <v>5784</v>
      </c>
      <c r="X112" s="116">
        <v>6877</v>
      </c>
      <c r="Y112" s="116">
        <v>6529</v>
      </c>
      <c r="Z112" s="116">
        <v>6732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42.94</v>
      </c>
      <c r="W118" s="135">
        <v>41.99</v>
      </c>
      <c r="X118" s="135">
        <v>42.41</v>
      </c>
      <c r="Y118" s="135">
        <v>41.73</v>
      </c>
      <c r="Z118" s="135">
        <v>42.45</v>
      </c>
      <c r="AB118" s="113" t="str">
        <f>TEXT(Z118,"##.0")</f>
        <v>42.5</v>
      </c>
    </row>
    <row r="120" spans="19:32" x14ac:dyDescent="0.25">
      <c r="S120" s="105" t="s">
        <v>102</v>
      </c>
      <c r="T120" s="116"/>
      <c r="U120" s="116"/>
      <c r="V120" s="116">
        <v>2516</v>
      </c>
      <c r="W120" s="116">
        <v>2787</v>
      </c>
      <c r="X120" s="116">
        <v>3036</v>
      </c>
      <c r="Y120" s="116">
        <v>2953</v>
      </c>
      <c r="Z120" s="116">
        <v>3102</v>
      </c>
      <c r="AB120" s="113" t="str">
        <f>TEXT(Z120,"###,###")</f>
        <v>3,102</v>
      </c>
    </row>
    <row r="121" spans="19:32" x14ac:dyDescent="0.25">
      <c r="S121" s="105" t="s">
        <v>103</v>
      </c>
      <c r="T121" s="116"/>
      <c r="U121" s="116"/>
      <c r="V121" s="116">
        <v>550</v>
      </c>
      <c r="W121" s="116">
        <v>620</v>
      </c>
      <c r="X121" s="116">
        <v>803</v>
      </c>
      <c r="Y121" s="116">
        <v>671</v>
      </c>
      <c r="Z121" s="116">
        <v>792</v>
      </c>
      <c r="AB121" s="113" t="str">
        <f>TEXT(Z121,"###,###")</f>
        <v>792</v>
      </c>
    </row>
    <row r="122" spans="19:32" x14ac:dyDescent="0.25">
      <c r="S122" s="105" t="s">
        <v>104</v>
      </c>
      <c r="T122" s="116"/>
      <c r="U122" s="116"/>
      <c r="V122" s="116">
        <v>462</v>
      </c>
      <c r="W122" s="116">
        <v>467</v>
      </c>
      <c r="X122" s="116">
        <v>589</v>
      </c>
      <c r="Y122" s="116">
        <v>553</v>
      </c>
      <c r="Z122" s="116">
        <v>563</v>
      </c>
      <c r="AB122" s="113" t="str">
        <f>TEXT(Z122,"###,###")</f>
        <v>563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2978</v>
      </c>
      <c r="W124" s="116">
        <v>3254</v>
      </c>
      <c r="X124" s="116">
        <v>3625</v>
      </c>
      <c r="Y124" s="116">
        <v>3506</v>
      </c>
      <c r="Z124" s="116">
        <v>3665</v>
      </c>
      <c r="AB124" s="113" t="str">
        <f>TEXT(Z124,"###,###")</f>
        <v>3,665</v>
      </c>
      <c r="AD124" s="131">
        <f>Z124/$Z$7*100</f>
        <v>82.230199685887371</v>
      </c>
    </row>
    <row r="125" spans="19:32" x14ac:dyDescent="0.25">
      <c r="S125" s="105" t="s">
        <v>106</v>
      </c>
      <c r="T125" s="116"/>
      <c r="U125" s="116"/>
      <c r="V125" s="116">
        <v>1012</v>
      </c>
      <c r="W125" s="116">
        <v>1087</v>
      </c>
      <c r="X125" s="116">
        <v>1392</v>
      </c>
      <c r="Y125" s="116">
        <v>1224</v>
      </c>
      <c r="Z125" s="116">
        <v>1355</v>
      </c>
      <c r="AB125" s="113" t="str">
        <f>TEXT(Z125,"###,###")</f>
        <v>1,355</v>
      </c>
      <c r="AD125" s="131">
        <f>Z125/$Z$7*100</f>
        <v>30.401615436392191</v>
      </c>
    </row>
    <row r="127" spans="19:32" x14ac:dyDescent="0.25">
      <c r="S127" s="105" t="s">
        <v>107</v>
      </c>
      <c r="T127" s="116"/>
      <c r="U127" s="116"/>
      <c r="V127" s="116">
        <v>2021</v>
      </c>
      <c r="W127" s="116">
        <v>2198</v>
      </c>
      <c r="X127" s="116">
        <v>2497</v>
      </c>
      <c r="Y127" s="116">
        <v>2340</v>
      </c>
      <c r="Z127" s="116">
        <v>2467</v>
      </c>
      <c r="AB127" s="113" t="str">
        <f>TEXT(Z127,"###,###")</f>
        <v>2,467</v>
      </c>
      <c r="AD127" s="131">
        <f>Z127/$Z$7*100</f>
        <v>55.351133049136195</v>
      </c>
    </row>
    <row r="128" spans="19:32" x14ac:dyDescent="0.25">
      <c r="S128" s="105" t="s">
        <v>108</v>
      </c>
      <c r="T128" s="116"/>
      <c r="U128" s="116"/>
      <c r="V128" s="116">
        <v>1504</v>
      </c>
      <c r="W128" s="116">
        <v>1676</v>
      </c>
      <c r="X128" s="116">
        <v>1926</v>
      </c>
      <c r="Y128" s="116">
        <v>1835</v>
      </c>
      <c r="Z128" s="116">
        <v>1985</v>
      </c>
      <c r="AB128" s="113" t="str">
        <f>TEXT(Z128,"###,###")</f>
        <v>1,985</v>
      </c>
      <c r="AD128" s="131">
        <f>Z128/$Z$7*100</f>
        <v>44.536683868072693</v>
      </c>
    </row>
    <row r="130" spans="19:20" x14ac:dyDescent="0.25">
      <c r="S130" s="105" t="s">
        <v>267</v>
      </c>
      <c r="T130" s="131">
        <v>69.598384563607809</v>
      </c>
    </row>
    <row r="131" spans="19:20" x14ac:dyDescent="0.25">
      <c r="S131" s="105" t="s">
        <v>268</v>
      </c>
      <c r="T131" s="131">
        <v>17.769800314112633</v>
      </c>
    </row>
    <row r="132" spans="19:20" x14ac:dyDescent="0.25">
      <c r="S132" s="105" t="s">
        <v>269</v>
      </c>
      <c r="T132" s="131">
        <v>12.63181512227956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099CCF-FEA1-4555-839E-E1AFF7FED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89C82F-09A6-4BD8-A323-B8B8A3AC1E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43C067-632B-4F4C-8530-33E78A973F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7216E27-B9B9-45A5-9AEC-AA235987D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C4FA-92DF-459C-95F5-D8F4AFE45748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171</v>
      </c>
      <c r="T1" s="103"/>
      <c r="U1" s="103"/>
      <c r="V1" s="103"/>
      <c r="W1" s="103"/>
      <c r="X1" s="103"/>
      <c r="Y1" s="104" t="s">
        <v>251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171</v>
      </c>
      <c r="Y3" s="109" t="s">
        <v>251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10.58 Tea Tree Gully,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70984</v>
      </c>
      <c r="W4" s="112">
        <v>71529</v>
      </c>
      <c r="X4" s="112">
        <v>74381</v>
      </c>
      <c r="Y4" s="112">
        <v>75180</v>
      </c>
      <c r="Z4" s="112">
        <v>74390</v>
      </c>
      <c r="AB4" s="113" t="str">
        <f>TEXT(Z4,"###,###")</f>
        <v>74,390</v>
      </c>
      <c r="AD4" s="114">
        <f>Z4/Y4-1</f>
        <v>-1.0508113860069113E-2</v>
      </c>
      <c r="AF4" s="114">
        <f>Z4/V4-1</f>
        <v>4.7982643976107298E-2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35619</v>
      </c>
      <c r="W5" s="112">
        <v>35931</v>
      </c>
      <c r="X5" s="112">
        <v>37467</v>
      </c>
      <c r="Y5" s="112">
        <v>37817</v>
      </c>
      <c r="Z5" s="112">
        <v>37500</v>
      </c>
      <c r="AB5" s="113" t="str">
        <f>TEXT(Z5,"###,###")</f>
        <v>37,500</v>
      </c>
      <c r="AD5" s="114">
        <f t="shared" ref="AD5:AD9" si="0">Z5/Y5-1</f>
        <v>-8.3824734907581577E-3</v>
      </c>
      <c r="AF5" s="114">
        <f t="shared" ref="AF5:AF9" si="1">Z5/V5-1</f>
        <v>5.2808894129537709E-2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35365</v>
      </c>
      <c r="W6" s="112">
        <v>35598</v>
      </c>
      <c r="X6" s="112">
        <v>36914</v>
      </c>
      <c r="Y6" s="112">
        <v>37363</v>
      </c>
      <c r="Z6" s="112">
        <v>36886</v>
      </c>
      <c r="AB6" s="113" t="str">
        <f>TEXT(Z6,"###,###")</f>
        <v>36,886</v>
      </c>
      <c r="AD6" s="114">
        <f t="shared" si="0"/>
        <v>-1.2766640794368733E-2</v>
      </c>
      <c r="AF6" s="114">
        <f t="shared" si="1"/>
        <v>4.3008624346104973E-2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54257</v>
      </c>
      <c r="W7" s="112">
        <v>53725</v>
      </c>
      <c r="X7" s="112">
        <v>55107</v>
      </c>
      <c r="Y7" s="112">
        <v>55621</v>
      </c>
      <c r="Z7" s="112">
        <v>55668</v>
      </c>
      <c r="AB7" s="113" t="str">
        <f>TEXT(Z7,"###,###")</f>
        <v>55,668</v>
      </c>
      <c r="AD7" s="114">
        <f t="shared" si="0"/>
        <v>8.4500458459935146E-4</v>
      </c>
      <c r="AF7" s="114">
        <f t="shared" si="1"/>
        <v>2.6005860994894769E-2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74,390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55,668</v>
      </c>
      <c r="P8" s="69"/>
      <c r="S8" s="111" t="s">
        <v>86</v>
      </c>
      <c r="T8" s="112"/>
      <c r="U8" s="112"/>
      <c r="V8" s="112">
        <v>44933</v>
      </c>
      <c r="W8" s="112">
        <v>45658.28</v>
      </c>
      <c r="X8" s="112">
        <v>46868</v>
      </c>
      <c r="Y8" s="112">
        <v>48216</v>
      </c>
      <c r="Z8" s="112">
        <v>48483.03</v>
      </c>
      <c r="AB8" s="113" t="str">
        <f>TEXT(Z8,"$###,###")</f>
        <v>$48,483</v>
      </c>
      <c r="AD8" s="114">
        <f t="shared" si="0"/>
        <v>5.5382030861124143E-3</v>
      </c>
      <c r="AF8" s="114">
        <f t="shared" si="1"/>
        <v>7.9007188480626711E-2</v>
      </c>
    </row>
    <row r="9" spans="1:32" x14ac:dyDescent="0.25">
      <c r="A9" s="32" t="s">
        <v>15</v>
      </c>
      <c r="B9" s="73"/>
      <c r="C9" s="74"/>
      <c r="D9" s="75">
        <f>AD104</f>
        <v>74.582605188869465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50.964647553352016</v>
      </c>
      <c r="P9" s="76" t="s">
        <v>87</v>
      </c>
      <c r="S9" s="111" t="s">
        <v>7</v>
      </c>
      <c r="T9" s="112"/>
      <c r="U9" s="112"/>
      <c r="V9" s="112">
        <v>2906143060</v>
      </c>
      <c r="W9" s="112">
        <v>2924989589</v>
      </c>
      <c r="X9" s="112">
        <v>3099394143</v>
      </c>
      <c r="Y9" s="112">
        <v>3192574905</v>
      </c>
      <c r="Z9" s="112">
        <v>3281497300</v>
      </c>
      <c r="AB9" s="113" t="str">
        <f>TEXT(Z9/1000000,"$#,###.0")&amp;" mil"</f>
        <v>$3,281.5 mil</v>
      </c>
      <c r="AD9" s="114">
        <f t="shared" si="0"/>
        <v>2.785287664221614E-2</v>
      </c>
      <c r="AF9" s="114">
        <f t="shared" si="1"/>
        <v>0.12915889969986538</v>
      </c>
    </row>
    <row r="10" spans="1:32" x14ac:dyDescent="0.25">
      <c r="A10" s="32" t="s">
        <v>18</v>
      </c>
      <c r="B10" s="73"/>
      <c r="C10" s="74"/>
      <c r="D10" s="75">
        <f>AD105</f>
        <v>19.327866648743111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49.033556082489042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87.41826543076813</v>
      </c>
      <c r="P11" s="76" t="s">
        <v>87</v>
      </c>
      <c r="S11" s="111" t="s">
        <v>30</v>
      </c>
      <c r="T11" s="116"/>
      <c r="U11" s="116"/>
      <c r="V11" s="116">
        <v>64646</v>
      </c>
      <c r="W11" s="116">
        <v>65205</v>
      </c>
      <c r="X11" s="116">
        <v>67842</v>
      </c>
      <c r="Y11" s="116">
        <v>68414</v>
      </c>
      <c r="Z11" s="116">
        <v>67392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6.6285837464970898</v>
      </c>
      <c r="P12" s="76" t="s">
        <v>87</v>
      </c>
      <c r="S12" s="111" t="s">
        <v>31</v>
      </c>
      <c r="T12" s="116"/>
      <c r="U12" s="116"/>
      <c r="V12" s="116">
        <v>6341</v>
      </c>
      <c r="W12" s="116">
        <v>6324</v>
      </c>
      <c r="X12" s="116">
        <v>6541</v>
      </c>
      <c r="Y12" s="116">
        <v>6767</v>
      </c>
      <c r="Z12" s="116">
        <v>7003</v>
      </c>
    </row>
    <row r="13" spans="1:32" ht="15" customHeight="1" x14ac:dyDescent="0.25">
      <c r="A13" s="32" t="s">
        <v>20</v>
      </c>
      <c r="B13" s="74"/>
      <c r="C13" s="74"/>
      <c r="D13" s="75">
        <f>AD108</f>
        <v>12.403548864094637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5.9387799094632463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12.177712058072322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21.285118967603172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14.726857923006447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358</v>
      </c>
      <c r="Z15" s="116">
        <v>344</v>
      </c>
      <c r="AB15" s="121">
        <f t="shared" ref="AB15:AB34" si="2">IF(Z15="np",0,Z15/$Z$34)</f>
        <v>4.6240288195284569E-3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47.643500470493343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85.273142076993551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418</v>
      </c>
      <c r="Z16" s="116">
        <v>469</v>
      </c>
      <c r="AB16" s="121">
        <f t="shared" si="2"/>
        <v>6.3042718498803668E-3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4917</v>
      </c>
      <c r="Z17" s="116">
        <v>4623</v>
      </c>
      <c r="AB17" s="121">
        <f t="shared" si="2"/>
        <v>6.2142108234535046E-2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634</v>
      </c>
      <c r="Z18" s="116">
        <v>495</v>
      </c>
      <c r="AB18" s="121">
        <f t="shared" si="2"/>
        <v>6.6537624001935637E-3</v>
      </c>
    </row>
    <row r="19" spans="1:28" x14ac:dyDescent="0.25">
      <c r="A19" s="65" t="str">
        <f>$S$1&amp;" ("&amp;$V$2&amp;" to "&amp;$Z$2&amp;")"</f>
        <v>Tea Tree Gully (2015-16 to 2019-20)</v>
      </c>
      <c r="B19" s="65"/>
      <c r="C19" s="65"/>
      <c r="D19" s="65"/>
      <c r="E19" s="65"/>
      <c r="F19" s="65"/>
      <c r="G19" s="65" t="str">
        <f>$S$1&amp;" ("&amp;$V$2&amp;" to "&amp;$Z$2&amp;")"</f>
        <v>Tea Tree Gully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5780</v>
      </c>
      <c r="Z19" s="116">
        <v>5671</v>
      </c>
      <c r="AB19" s="121">
        <f t="shared" si="2"/>
        <v>7.6229265801005461E-2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2845</v>
      </c>
      <c r="Z20" s="116">
        <v>2799</v>
      </c>
      <c r="AB20" s="121">
        <f t="shared" si="2"/>
        <v>3.7624001935639972E-2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7188</v>
      </c>
      <c r="Z21" s="116">
        <v>7577</v>
      </c>
      <c r="AB21" s="121">
        <f t="shared" si="2"/>
        <v>0.10184961152781138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4254</v>
      </c>
      <c r="Z22" s="116">
        <v>4115</v>
      </c>
      <c r="AB22" s="121">
        <f t="shared" si="2"/>
        <v>5.5313600559184883E-2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2680</v>
      </c>
      <c r="Z23" s="116">
        <v>2784</v>
      </c>
      <c r="AB23" s="121">
        <f t="shared" si="2"/>
        <v>3.7422372771997739E-2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986</v>
      </c>
      <c r="Z24" s="116">
        <v>923</v>
      </c>
      <c r="AB24" s="121">
        <f t="shared" si="2"/>
        <v>1.2406914536118504E-2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2624</v>
      </c>
      <c r="Z25" s="116">
        <v>2817</v>
      </c>
      <c r="AB25" s="121">
        <f t="shared" si="2"/>
        <v>3.7865956932010648E-2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1325</v>
      </c>
      <c r="Z26" s="116">
        <v>1271</v>
      </c>
      <c r="AB26" s="121">
        <f t="shared" si="2"/>
        <v>1.7084711132618221E-2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4877</v>
      </c>
      <c r="Z27" s="116">
        <v>4861</v>
      </c>
      <c r="AB27" s="121">
        <f t="shared" si="2"/>
        <v>6.5341290964325074E-2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6297</v>
      </c>
      <c r="Z28" s="116">
        <v>6371</v>
      </c>
      <c r="AB28" s="121">
        <f t="shared" si="2"/>
        <v>8.5638626770976153E-2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6213</v>
      </c>
      <c r="Z29" s="116">
        <v>5431</v>
      </c>
      <c r="AB29" s="121">
        <f t="shared" si="2"/>
        <v>7.3003199182729794E-2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6931</v>
      </c>
      <c r="Z30" s="116">
        <v>7092</v>
      </c>
      <c r="AB30" s="121">
        <f t="shared" si="2"/>
        <v>9.5330268570045965E-2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9885</v>
      </c>
      <c r="Z31" s="116">
        <v>10189</v>
      </c>
      <c r="AB31" s="121">
        <f t="shared" si="2"/>
        <v>0.13695996989004489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1310</v>
      </c>
      <c r="Z32" s="116">
        <v>1331</v>
      </c>
      <c r="AB32" s="121">
        <f t="shared" si="2"/>
        <v>1.7891227787187138E-2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3025</v>
      </c>
      <c r="Z33" s="116">
        <v>3040</v>
      </c>
      <c r="AB33" s="121">
        <f t="shared" si="2"/>
        <v>4.0863510498158451E-2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75179</v>
      </c>
      <c r="Z34" s="124">
        <v>74394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47469</v>
      </c>
      <c r="AB37" s="136">
        <f>Z37/Z40*100</f>
        <v>85.273142076993551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8198</v>
      </c>
      <c r="AB38" s="136">
        <f>Z38/Z40*100</f>
        <v>14.726857923006447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55667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25</v>
      </c>
      <c r="W44" s="116">
        <v>24</v>
      </c>
      <c r="X44" s="116">
        <v>35</v>
      </c>
      <c r="Y44" s="116">
        <v>44</v>
      </c>
      <c r="Z44" s="116">
        <v>34</v>
      </c>
    </row>
    <row r="45" spans="19:32" x14ac:dyDescent="0.25">
      <c r="S45" s="119" t="s">
        <v>38</v>
      </c>
      <c r="T45" s="119"/>
      <c r="U45" s="116"/>
      <c r="V45" s="116">
        <v>615</v>
      </c>
      <c r="W45" s="116">
        <v>607</v>
      </c>
      <c r="X45" s="116">
        <v>657</v>
      </c>
      <c r="Y45" s="116">
        <v>689</v>
      </c>
      <c r="Z45" s="116">
        <v>717</v>
      </c>
    </row>
    <row r="46" spans="19:32" x14ac:dyDescent="0.25">
      <c r="S46" s="119" t="s">
        <v>39</v>
      </c>
      <c r="T46" s="119"/>
      <c r="U46" s="116"/>
      <c r="V46" s="116">
        <v>1969</v>
      </c>
      <c r="W46" s="116">
        <v>2017</v>
      </c>
      <c r="X46" s="116">
        <v>2198</v>
      </c>
      <c r="Y46" s="116">
        <v>2204</v>
      </c>
      <c r="Z46" s="116">
        <v>1981</v>
      </c>
    </row>
    <row r="47" spans="19:32" x14ac:dyDescent="0.25">
      <c r="S47" s="119" t="s">
        <v>40</v>
      </c>
      <c r="T47" s="119"/>
      <c r="U47" s="116"/>
      <c r="V47" s="116">
        <v>3159</v>
      </c>
      <c r="W47" s="116">
        <v>3259</v>
      </c>
      <c r="X47" s="116">
        <v>3430</v>
      </c>
      <c r="Y47" s="116">
        <v>3572</v>
      </c>
      <c r="Z47" s="116">
        <v>3624</v>
      </c>
    </row>
    <row r="48" spans="19:32" x14ac:dyDescent="0.25">
      <c r="S48" s="119" t="s">
        <v>41</v>
      </c>
      <c r="T48" s="119"/>
      <c r="U48" s="116"/>
      <c r="V48" s="116">
        <v>3834</v>
      </c>
      <c r="W48" s="116">
        <v>3701</v>
      </c>
      <c r="X48" s="116">
        <v>3976</v>
      </c>
      <c r="Y48" s="116">
        <v>4133</v>
      </c>
      <c r="Z48" s="116">
        <v>4161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4048</v>
      </c>
      <c r="W49" s="116">
        <v>4143</v>
      </c>
      <c r="X49" s="116">
        <v>4180</v>
      </c>
      <c r="Y49" s="116">
        <v>4064</v>
      </c>
      <c r="Z49" s="116">
        <v>4063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Tea Tree Gully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3734</v>
      </c>
      <c r="W50" s="116">
        <v>3903</v>
      </c>
      <c r="X50" s="116">
        <v>4138</v>
      </c>
      <c r="Y50" s="116">
        <v>4307</v>
      </c>
      <c r="Z50" s="116">
        <v>4287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3701</v>
      </c>
      <c r="W51" s="116">
        <v>3652</v>
      </c>
      <c r="X51" s="116">
        <v>3730</v>
      </c>
      <c r="Y51" s="116">
        <v>3760</v>
      </c>
      <c r="Z51" s="116">
        <v>3745</v>
      </c>
    </row>
    <row r="52" spans="1:26" ht="15" customHeight="1" x14ac:dyDescent="0.25">
      <c r="S52" s="119" t="s">
        <v>45</v>
      </c>
      <c r="T52" s="119"/>
      <c r="U52" s="116"/>
      <c r="V52" s="116">
        <v>3766</v>
      </c>
      <c r="W52" s="116">
        <v>3844</v>
      </c>
      <c r="X52" s="116">
        <v>3928</v>
      </c>
      <c r="Y52" s="116">
        <v>3863</v>
      </c>
      <c r="Z52" s="116">
        <v>3727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3506</v>
      </c>
      <c r="W53" s="116">
        <v>3464</v>
      </c>
      <c r="X53" s="116">
        <v>3597</v>
      </c>
      <c r="Y53" s="116">
        <v>3497</v>
      </c>
      <c r="Z53" s="116">
        <v>3558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3005</v>
      </c>
      <c r="W54" s="116">
        <v>3019</v>
      </c>
      <c r="X54" s="116">
        <v>3107</v>
      </c>
      <c r="Y54" s="116">
        <v>3147</v>
      </c>
      <c r="Z54" s="116">
        <v>3136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2389</v>
      </c>
      <c r="W55" s="116">
        <v>2400</v>
      </c>
      <c r="X55" s="116">
        <v>2502</v>
      </c>
      <c r="Y55" s="116">
        <v>2470</v>
      </c>
      <c r="Z55" s="116">
        <v>2411</v>
      </c>
    </row>
    <row r="56" spans="1:26" ht="15" customHeight="1" x14ac:dyDescent="0.25">
      <c r="S56" s="119" t="s">
        <v>49</v>
      </c>
      <c r="T56" s="119"/>
      <c r="U56" s="116"/>
      <c r="V56" s="116">
        <v>1224</v>
      </c>
      <c r="W56" s="116">
        <v>1181</v>
      </c>
      <c r="X56" s="116">
        <v>1214</v>
      </c>
      <c r="Y56" s="116">
        <v>1341</v>
      </c>
      <c r="Z56" s="116">
        <v>1302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377</v>
      </c>
      <c r="W57" s="116">
        <v>462</v>
      </c>
      <c r="X57" s="116">
        <v>488</v>
      </c>
      <c r="Y57" s="116">
        <v>491</v>
      </c>
      <c r="Z57" s="116">
        <v>507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149</v>
      </c>
      <c r="W58" s="116">
        <v>144</v>
      </c>
      <c r="X58" s="116">
        <v>149</v>
      </c>
      <c r="Y58" s="116">
        <v>119</v>
      </c>
      <c r="Z58" s="116">
        <v>141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83</v>
      </c>
      <c r="W59" s="116">
        <v>66</v>
      </c>
      <c r="X59" s="116">
        <v>71</v>
      </c>
      <c r="Y59" s="116">
        <v>74</v>
      </c>
      <c r="Z59" s="116">
        <v>71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54</v>
      </c>
      <c r="W60" s="116">
        <v>45</v>
      </c>
      <c r="X60" s="116">
        <v>46</v>
      </c>
      <c r="Y60" s="116">
        <v>49</v>
      </c>
      <c r="Z60" s="116">
        <v>46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35619</v>
      </c>
      <c r="W61" s="116">
        <v>35931</v>
      </c>
      <c r="X61" s="116">
        <v>37467</v>
      </c>
      <c r="Y61" s="116">
        <v>37814</v>
      </c>
      <c r="Z61" s="116">
        <v>37506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37</v>
      </c>
      <c r="W63" s="116">
        <v>33</v>
      </c>
      <c r="X63" s="116">
        <v>55</v>
      </c>
      <c r="Y63" s="116">
        <v>47</v>
      </c>
      <c r="Z63" s="116">
        <v>40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851</v>
      </c>
      <c r="W64" s="116">
        <v>833</v>
      </c>
      <c r="X64" s="116">
        <v>859</v>
      </c>
      <c r="Y64" s="116">
        <v>909</v>
      </c>
      <c r="Z64" s="116">
        <v>917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Tea Tree Gully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2221</v>
      </c>
      <c r="W65" s="116">
        <v>2296</v>
      </c>
      <c r="X65" s="116">
        <v>2367</v>
      </c>
      <c r="Y65" s="116">
        <v>2458</v>
      </c>
      <c r="Z65" s="116">
        <v>2263</v>
      </c>
    </row>
    <row r="66" spans="1:26" x14ac:dyDescent="0.25">
      <c r="S66" s="119" t="s">
        <v>40</v>
      </c>
      <c r="T66" s="119"/>
      <c r="U66" s="116"/>
      <c r="V66" s="116">
        <v>3380</v>
      </c>
      <c r="W66" s="116">
        <v>3369</v>
      </c>
      <c r="X66" s="116">
        <v>3453</v>
      </c>
      <c r="Y66" s="116">
        <v>3650</v>
      </c>
      <c r="Z66" s="116">
        <v>3567</v>
      </c>
    </row>
    <row r="67" spans="1:26" x14ac:dyDescent="0.25">
      <c r="S67" s="119" t="s">
        <v>41</v>
      </c>
      <c r="T67" s="119"/>
      <c r="U67" s="116"/>
      <c r="V67" s="116">
        <v>3765</v>
      </c>
      <c r="W67" s="116">
        <v>3745</v>
      </c>
      <c r="X67" s="116">
        <v>3893</v>
      </c>
      <c r="Y67" s="116">
        <v>3907</v>
      </c>
      <c r="Z67" s="116">
        <v>3790</v>
      </c>
    </row>
    <row r="68" spans="1:26" x14ac:dyDescent="0.25">
      <c r="S68" s="119" t="s">
        <v>42</v>
      </c>
      <c r="T68" s="119"/>
      <c r="U68" s="116"/>
      <c r="V68" s="116">
        <v>3773</v>
      </c>
      <c r="W68" s="116">
        <v>3810</v>
      </c>
      <c r="X68" s="116">
        <v>3967</v>
      </c>
      <c r="Y68" s="116">
        <v>3843</v>
      </c>
      <c r="Z68" s="116">
        <v>3915</v>
      </c>
    </row>
    <row r="69" spans="1:26" x14ac:dyDescent="0.25">
      <c r="S69" s="119" t="s">
        <v>43</v>
      </c>
      <c r="T69" s="119"/>
      <c r="U69" s="116"/>
      <c r="V69" s="116">
        <v>3338</v>
      </c>
      <c r="W69" s="116">
        <v>3477</v>
      </c>
      <c r="X69" s="116">
        <v>3742</v>
      </c>
      <c r="Y69" s="116">
        <v>4063</v>
      </c>
      <c r="Z69" s="116">
        <v>4075</v>
      </c>
    </row>
    <row r="70" spans="1:26" x14ac:dyDescent="0.25">
      <c r="S70" s="119" t="s">
        <v>44</v>
      </c>
      <c r="T70" s="119"/>
      <c r="U70" s="116"/>
      <c r="V70" s="116">
        <v>3604</v>
      </c>
      <c r="W70" s="116">
        <v>3483</v>
      </c>
      <c r="X70" s="116">
        <v>3666</v>
      </c>
      <c r="Y70" s="116">
        <v>3607</v>
      </c>
      <c r="Z70" s="116">
        <v>3619</v>
      </c>
    </row>
    <row r="71" spans="1:26" x14ac:dyDescent="0.25">
      <c r="S71" s="119" t="s">
        <v>45</v>
      </c>
      <c r="T71" s="119"/>
      <c r="U71" s="116"/>
      <c r="V71" s="116">
        <v>3863</v>
      </c>
      <c r="W71" s="116">
        <v>3914</v>
      </c>
      <c r="X71" s="116">
        <v>3936</v>
      </c>
      <c r="Y71" s="116">
        <v>3854</v>
      </c>
      <c r="Z71" s="116">
        <v>3777</v>
      </c>
    </row>
    <row r="72" spans="1:26" x14ac:dyDescent="0.25">
      <c r="S72" s="119" t="s">
        <v>46</v>
      </c>
      <c r="T72" s="119"/>
      <c r="U72" s="116"/>
      <c r="V72" s="116">
        <v>3707</v>
      </c>
      <c r="W72" s="116">
        <v>3679</v>
      </c>
      <c r="X72" s="116">
        <v>3821</v>
      </c>
      <c r="Y72" s="116">
        <v>3763</v>
      </c>
      <c r="Z72" s="116">
        <v>3704</v>
      </c>
    </row>
    <row r="73" spans="1:26" x14ac:dyDescent="0.25">
      <c r="S73" s="119" t="s">
        <v>47</v>
      </c>
      <c r="T73" s="119"/>
      <c r="U73" s="116"/>
      <c r="V73" s="116">
        <v>3177</v>
      </c>
      <c r="W73" s="116">
        <v>3247</v>
      </c>
      <c r="X73" s="116">
        <v>3269</v>
      </c>
      <c r="Y73" s="116">
        <v>3328</v>
      </c>
      <c r="Z73" s="116">
        <v>3259</v>
      </c>
    </row>
    <row r="74" spans="1:26" x14ac:dyDescent="0.25">
      <c r="S74" s="119" t="s">
        <v>48</v>
      </c>
      <c r="T74" s="119"/>
      <c r="U74" s="116"/>
      <c r="V74" s="116">
        <v>2234</v>
      </c>
      <c r="W74" s="116">
        <v>2260</v>
      </c>
      <c r="X74" s="116">
        <v>2330</v>
      </c>
      <c r="Y74" s="116">
        <v>2333</v>
      </c>
      <c r="Z74" s="116">
        <v>2344</v>
      </c>
    </row>
    <row r="75" spans="1:26" x14ac:dyDescent="0.25">
      <c r="S75" s="119" t="s">
        <v>49</v>
      </c>
      <c r="T75" s="119"/>
      <c r="U75" s="116"/>
      <c r="V75" s="116">
        <v>900</v>
      </c>
      <c r="W75" s="116">
        <v>927</v>
      </c>
      <c r="X75" s="116">
        <v>961</v>
      </c>
      <c r="Y75" s="116">
        <v>1049</v>
      </c>
      <c r="Z75" s="116">
        <v>1051</v>
      </c>
    </row>
    <row r="76" spans="1:26" x14ac:dyDescent="0.25">
      <c r="S76" s="119" t="s">
        <v>50</v>
      </c>
      <c r="T76" s="119"/>
      <c r="U76" s="116"/>
      <c r="V76" s="116">
        <v>242</v>
      </c>
      <c r="W76" s="116">
        <v>268</v>
      </c>
      <c r="X76" s="116">
        <v>312</v>
      </c>
      <c r="Y76" s="116">
        <v>309</v>
      </c>
      <c r="Z76" s="116">
        <v>330</v>
      </c>
    </row>
    <row r="77" spans="1:26" x14ac:dyDescent="0.25">
      <c r="S77" s="119" t="s">
        <v>51</v>
      </c>
      <c r="T77" s="119"/>
      <c r="U77" s="116"/>
      <c r="V77" s="116">
        <v>158</v>
      </c>
      <c r="W77" s="116">
        <v>138</v>
      </c>
      <c r="X77" s="116">
        <v>150</v>
      </c>
      <c r="Y77" s="116">
        <v>126</v>
      </c>
      <c r="Z77" s="116">
        <v>119</v>
      </c>
    </row>
    <row r="78" spans="1:26" x14ac:dyDescent="0.25">
      <c r="S78" s="119" t="s">
        <v>52</v>
      </c>
      <c r="T78" s="119"/>
      <c r="U78" s="116"/>
      <c r="V78" s="116">
        <v>55</v>
      </c>
      <c r="W78" s="116">
        <v>61</v>
      </c>
      <c r="X78" s="116">
        <v>69</v>
      </c>
      <c r="Y78" s="116">
        <v>74</v>
      </c>
      <c r="Z78" s="116">
        <v>74</v>
      </c>
    </row>
    <row r="79" spans="1:26" x14ac:dyDescent="0.25">
      <c r="S79" s="119" t="s">
        <v>53</v>
      </c>
      <c r="T79" s="119"/>
      <c r="U79" s="116"/>
      <c r="V79" s="116">
        <v>57</v>
      </c>
      <c r="W79" s="116">
        <v>58</v>
      </c>
      <c r="X79" s="116">
        <v>51</v>
      </c>
      <c r="Y79" s="116">
        <v>46</v>
      </c>
      <c r="Z79" s="116">
        <v>60</v>
      </c>
    </row>
    <row r="80" spans="1:26" x14ac:dyDescent="0.25">
      <c r="S80" s="122" t="s">
        <v>54</v>
      </c>
      <c r="T80" s="122"/>
      <c r="U80" s="116"/>
      <c r="V80" s="116">
        <v>35365</v>
      </c>
      <c r="W80" s="116">
        <v>35598</v>
      </c>
      <c r="X80" s="116">
        <v>36914</v>
      </c>
      <c r="Y80" s="116">
        <v>37364</v>
      </c>
      <c r="Z80" s="116">
        <v>36885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Tea Tree Gully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3228</v>
      </c>
      <c r="W83" s="116">
        <v>3228</v>
      </c>
      <c r="X83" s="116">
        <v>3427</v>
      </c>
      <c r="Y83" s="116">
        <v>3414</v>
      </c>
      <c r="Z83" s="116">
        <v>3469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3816</v>
      </c>
      <c r="W84" s="116">
        <v>3816</v>
      </c>
      <c r="X84" s="116">
        <v>3916</v>
      </c>
      <c r="Y84" s="116">
        <v>4037</v>
      </c>
      <c r="Z84" s="116">
        <v>4048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5298</v>
      </c>
      <c r="W85" s="116">
        <v>5296</v>
      </c>
      <c r="X85" s="116">
        <v>5435</v>
      </c>
      <c r="Y85" s="116">
        <v>5555</v>
      </c>
      <c r="Z85" s="116">
        <v>5480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74,390</v>
      </c>
      <c r="D86" s="98">
        <f t="shared" ref="D86:D91" si="4">AD4</f>
        <v>-1.0508113860069113E-2</v>
      </c>
      <c r="E86" s="99">
        <f t="shared" ref="E86:E91" si="5">AD4</f>
        <v>-1.0508113860069113E-2</v>
      </c>
      <c r="F86" s="98">
        <f t="shared" ref="F86:F91" si="6">AF4</f>
        <v>4.7982643976107298E-2</v>
      </c>
      <c r="G86" s="99">
        <f t="shared" ref="G86:G91" si="7">AF4</f>
        <v>4.7982643976107298E-2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1699</v>
      </c>
      <c r="W86" s="116">
        <v>1748</v>
      </c>
      <c r="X86" s="116">
        <v>1861</v>
      </c>
      <c r="Y86" s="116">
        <v>1915</v>
      </c>
      <c r="Z86" s="116">
        <v>1969</v>
      </c>
    </row>
    <row r="87" spans="1:30" ht="15" customHeight="1" x14ac:dyDescent="0.25">
      <c r="A87" s="100" t="s">
        <v>4</v>
      </c>
      <c r="B87" s="51"/>
      <c r="C87" s="101" t="str">
        <f t="shared" si="3"/>
        <v>37,500</v>
      </c>
      <c r="D87" s="98">
        <f t="shared" si="4"/>
        <v>-8.3824734907581577E-3</v>
      </c>
      <c r="E87" s="99">
        <f t="shared" si="5"/>
        <v>-8.3824734907581577E-3</v>
      </c>
      <c r="F87" s="98">
        <f t="shared" si="6"/>
        <v>5.2808894129537709E-2</v>
      </c>
      <c r="G87" s="99">
        <f t="shared" si="7"/>
        <v>5.2808894129537709E-2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1782</v>
      </c>
      <c r="W87" s="116">
        <v>1796</v>
      </c>
      <c r="X87" s="116">
        <v>1835</v>
      </c>
      <c r="Y87" s="116">
        <v>1845</v>
      </c>
      <c r="Z87" s="116">
        <v>1855</v>
      </c>
    </row>
    <row r="88" spans="1:30" ht="15" customHeight="1" x14ac:dyDescent="0.25">
      <c r="A88" s="100" t="s">
        <v>5</v>
      </c>
      <c r="B88" s="51"/>
      <c r="C88" s="101" t="str">
        <f t="shared" si="3"/>
        <v>36,886</v>
      </c>
      <c r="D88" s="98">
        <f t="shared" si="4"/>
        <v>-1.2766640794368733E-2</v>
      </c>
      <c r="E88" s="99">
        <f t="shared" si="5"/>
        <v>-1.2766640794368733E-2</v>
      </c>
      <c r="F88" s="98">
        <f t="shared" si="6"/>
        <v>4.3008624346104973E-2</v>
      </c>
      <c r="G88" s="99">
        <f t="shared" si="7"/>
        <v>4.3008624346104973E-2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1683</v>
      </c>
      <c r="W88" s="116">
        <v>1703</v>
      </c>
      <c r="X88" s="116">
        <v>1787</v>
      </c>
      <c r="Y88" s="116">
        <v>1788</v>
      </c>
      <c r="Z88" s="116">
        <v>1802</v>
      </c>
    </row>
    <row r="89" spans="1:30" ht="15" customHeight="1" x14ac:dyDescent="0.25">
      <c r="A89" s="51" t="s">
        <v>6</v>
      </c>
      <c r="B89" s="51"/>
      <c r="C89" s="101" t="str">
        <f t="shared" si="3"/>
        <v>55,668</v>
      </c>
      <c r="D89" s="98">
        <f t="shared" si="4"/>
        <v>8.4500458459935146E-4</v>
      </c>
      <c r="E89" s="99">
        <f t="shared" si="5"/>
        <v>8.4500458459935146E-4</v>
      </c>
      <c r="F89" s="98">
        <f t="shared" si="6"/>
        <v>2.6005860994894769E-2</v>
      </c>
      <c r="G89" s="99">
        <f t="shared" si="7"/>
        <v>2.6005860994894769E-2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2136</v>
      </c>
      <c r="W89" s="116">
        <v>2158</v>
      </c>
      <c r="X89" s="116">
        <v>2207</v>
      </c>
      <c r="Y89" s="116">
        <v>2178</v>
      </c>
      <c r="Z89" s="116">
        <v>2181</v>
      </c>
    </row>
    <row r="90" spans="1:30" ht="15" customHeight="1" x14ac:dyDescent="0.25">
      <c r="A90" s="51" t="s">
        <v>100</v>
      </c>
      <c r="B90" s="51"/>
      <c r="C90" s="101" t="str">
        <f t="shared" si="3"/>
        <v>$48,483</v>
      </c>
      <c r="D90" s="98">
        <f t="shared" si="4"/>
        <v>5.5382030861124143E-3</v>
      </c>
      <c r="E90" s="99">
        <f t="shared" si="5"/>
        <v>5.5382030861124143E-3</v>
      </c>
      <c r="F90" s="98">
        <f t="shared" si="6"/>
        <v>7.9007188480626711E-2</v>
      </c>
      <c r="G90" s="99">
        <f t="shared" si="7"/>
        <v>7.9007188480626711E-2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2562</v>
      </c>
      <c r="W90" s="116">
        <v>2657</v>
      </c>
      <c r="X90" s="116">
        <v>2847</v>
      </c>
      <c r="Y90" s="116">
        <v>2943</v>
      </c>
      <c r="Z90" s="116">
        <v>2918</v>
      </c>
    </row>
    <row r="91" spans="1:30" ht="15" customHeight="1" x14ac:dyDescent="0.25">
      <c r="A91" s="51" t="s">
        <v>7</v>
      </c>
      <c r="B91" s="51"/>
      <c r="C91" s="101" t="str">
        <f t="shared" si="3"/>
        <v>$3,281.5 mil</v>
      </c>
      <c r="D91" s="98">
        <f t="shared" si="4"/>
        <v>2.785287664221614E-2</v>
      </c>
      <c r="E91" s="99">
        <f t="shared" si="5"/>
        <v>2.785287664221614E-2</v>
      </c>
      <c r="F91" s="98">
        <f t="shared" si="6"/>
        <v>0.12915889969986538</v>
      </c>
      <c r="G91" s="99">
        <f t="shared" si="7"/>
        <v>0.12915889969986538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27644</v>
      </c>
      <c r="W91" s="116">
        <v>27375</v>
      </c>
      <c r="X91" s="116">
        <v>28113</v>
      </c>
      <c r="Y91" s="116">
        <v>28355</v>
      </c>
      <c r="Z91" s="116">
        <v>28371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1931</v>
      </c>
      <c r="W93" s="116">
        <v>2070</v>
      </c>
      <c r="X93" s="116">
        <v>2193</v>
      </c>
      <c r="Y93" s="116">
        <v>2239</v>
      </c>
      <c r="Z93" s="116">
        <v>2277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5326</v>
      </c>
      <c r="W94" s="116">
        <v>5356</v>
      </c>
      <c r="X94" s="116">
        <v>5565</v>
      </c>
      <c r="Y94" s="116">
        <v>5701</v>
      </c>
      <c r="Z94" s="116">
        <v>5806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852</v>
      </c>
      <c r="W95" s="116">
        <v>838</v>
      </c>
      <c r="X95" s="116">
        <v>876</v>
      </c>
      <c r="Y95" s="116">
        <v>912</v>
      </c>
      <c r="Z95" s="116">
        <v>953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4026</v>
      </c>
      <c r="W96" s="116">
        <v>4146</v>
      </c>
      <c r="X96" s="116">
        <v>4347</v>
      </c>
      <c r="Y96" s="116">
        <v>4564</v>
      </c>
      <c r="Z96" s="116">
        <v>4692</v>
      </c>
    </row>
    <row r="97" spans="1:32" ht="15" customHeight="1" x14ac:dyDescent="0.25">
      <c r="S97" s="119" t="s">
        <v>191</v>
      </c>
      <c r="T97" s="119"/>
      <c r="U97" s="116"/>
      <c r="V97" s="116">
        <v>5896</v>
      </c>
      <c r="W97" s="116">
        <v>6085</v>
      </c>
      <c r="X97" s="116">
        <v>6205</v>
      </c>
      <c r="Y97" s="116">
        <v>6211</v>
      </c>
      <c r="Z97" s="116">
        <v>6076</v>
      </c>
    </row>
    <row r="98" spans="1:32" ht="15" customHeight="1" x14ac:dyDescent="0.25">
      <c r="S98" s="119" t="s">
        <v>192</v>
      </c>
      <c r="T98" s="119"/>
      <c r="U98" s="116"/>
      <c r="V98" s="116">
        <v>2981</v>
      </c>
      <c r="W98" s="116">
        <v>2897</v>
      </c>
      <c r="X98" s="116">
        <v>3001</v>
      </c>
      <c r="Y98" s="116">
        <v>2956</v>
      </c>
      <c r="Z98" s="116">
        <v>2920</v>
      </c>
    </row>
    <row r="99" spans="1:32" ht="15" customHeight="1" x14ac:dyDescent="0.25">
      <c r="S99" s="119" t="s">
        <v>193</v>
      </c>
      <c r="T99" s="119"/>
      <c r="U99" s="116"/>
      <c r="V99" s="116">
        <v>165</v>
      </c>
      <c r="W99" s="116">
        <v>170</v>
      </c>
      <c r="X99" s="116">
        <v>164</v>
      </c>
      <c r="Y99" s="116">
        <v>187</v>
      </c>
      <c r="Z99" s="116">
        <v>173</v>
      </c>
    </row>
    <row r="100" spans="1:32" ht="15" customHeight="1" x14ac:dyDescent="0.25">
      <c r="S100" s="119" t="s">
        <v>59</v>
      </c>
      <c r="T100" s="119"/>
      <c r="U100" s="116"/>
      <c r="V100" s="116">
        <v>1149</v>
      </c>
      <c r="W100" s="116">
        <v>1160</v>
      </c>
      <c r="X100" s="116">
        <v>1227</v>
      </c>
      <c r="Y100" s="116">
        <v>1207</v>
      </c>
      <c r="Z100" s="116">
        <v>1236</v>
      </c>
    </row>
    <row r="101" spans="1:32" x14ac:dyDescent="0.25">
      <c r="A101" s="20"/>
      <c r="S101" s="122" t="s">
        <v>54</v>
      </c>
      <c r="T101" s="122"/>
      <c r="U101" s="116"/>
      <c r="V101" s="116">
        <v>26613</v>
      </c>
      <c r="W101" s="116">
        <v>26350</v>
      </c>
      <c r="X101" s="116">
        <v>26994</v>
      </c>
      <c r="Y101" s="116">
        <v>27262</v>
      </c>
      <c r="Z101" s="116">
        <v>27300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50578</v>
      </c>
      <c r="W104" s="116">
        <v>52299</v>
      </c>
      <c r="X104" s="116">
        <v>54496</v>
      </c>
      <c r="Y104" s="116">
        <v>55274</v>
      </c>
      <c r="Z104" s="116">
        <v>55482</v>
      </c>
      <c r="AB104" s="113" t="str">
        <f>TEXT(Z104,"###,###")</f>
        <v>55,482</v>
      </c>
      <c r="AD104" s="134">
        <f>Z104/($Z$4)*100</f>
        <v>74.582605188869465</v>
      </c>
      <c r="AF104" s="113"/>
    </row>
    <row r="105" spans="1:32" x14ac:dyDescent="0.25">
      <c r="S105" s="119" t="s">
        <v>18</v>
      </c>
      <c r="T105" s="119"/>
      <c r="U105" s="116"/>
      <c r="V105" s="116">
        <v>14684</v>
      </c>
      <c r="W105" s="116">
        <v>14623</v>
      </c>
      <c r="X105" s="116">
        <v>14992</v>
      </c>
      <c r="Y105" s="116">
        <v>15075</v>
      </c>
      <c r="Z105" s="116">
        <v>14378</v>
      </c>
      <c r="AB105" s="113" t="str">
        <f>TEXT(Z105,"###,###")</f>
        <v>14,378</v>
      </c>
      <c r="AD105" s="134">
        <f>Z105/($Z$4)*100</f>
        <v>19.327866648743111</v>
      </c>
      <c r="AF105" s="113"/>
    </row>
    <row r="106" spans="1:32" x14ac:dyDescent="0.25">
      <c r="S106" s="122" t="s">
        <v>54</v>
      </c>
      <c r="T106" s="122"/>
      <c r="U106" s="124"/>
      <c r="V106" s="124">
        <v>65262</v>
      </c>
      <c r="W106" s="124">
        <v>66922</v>
      </c>
      <c r="X106" s="124">
        <v>69488</v>
      </c>
      <c r="Y106" s="124">
        <v>70349</v>
      </c>
      <c r="Z106" s="124">
        <v>69860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7731</v>
      </c>
      <c r="W108" s="116">
        <v>8247</v>
      </c>
      <c r="X108" s="116">
        <v>10088</v>
      </c>
      <c r="Y108" s="116">
        <v>8835</v>
      </c>
      <c r="Z108" s="116">
        <v>9227</v>
      </c>
      <c r="AB108" s="113" t="str">
        <f>TEXT(Z108,"###,###")</f>
        <v>9,227</v>
      </c>
      <c r="AD108" s="134">
        <f>Z108/($Z$4)*100</f>
        <v>12.403548864094637</v>
      </c>
      <c r="AF108" s="113"/>
    </row>
    <row r="109" spans="1:32" x14ac:dyDescent="0.25">
      <c r="S109" s="119" t="s">
        <v>21</v>
      </c>
      <c r="T109" s="119"/>
      <c r="U109" s="116"/>
      <c r="V109" s="116">
        <v>9114</v>
      </c>
      <c r="W109" s="116">
        <v>9442</v>
      </c>
      <c r="X109" s="116">
        <v>9375</v>
      </c>
      <c r="Y109" s="116">
        <v>9192</v>
      </c>
      <c r="Z109" s="116">
        <v>9059</v>
      </c>
      <c r="AB109" s="113" t="str">
        <f>TEXT(Z109,"###,###")</f>
        <v>9,059</v>
      </c>
      <c r="AD109" s="134">
        <f>Z109/($Z$4)*100</f>
        <v>12.177712058072322</v>
      </c>
      <c r="AF109" s="113"/>
    </row>
    <row r="110" spans="1:32" x14ac:dyDescent="0.25">
      <c r="S110" s="119" t="s">
        <v>22</v>
      </c>
      <c r="T110" s="119"/>
      <c r="U110" s="116"/>
      <c r="V110" s="116">
        <v>14786</v>
      </c>
      <c r="W110" s="116">
        <v>14908</v>
      </c>
      <c r="X110" s="116">
        <v>15694</v>
      </c>
      <c r="Y110" s="116">
        <v>16694</v>
      </c>
      <c r="Z110" s="116">
        <v>15834</v>
      </c>
      <c r="AB110" s="113" t="str">
        <f>TEXT(Z110,"###,###")</f>
        <v>15,834</v>
      </c>
      <c r="AD110" s="134">
        <f>Z110/($Z$4)*100</f>
        <v>21.285118967603172</v>
      </c>
      <c r="AF110" s="113"/>
    </row>
    <row r="111" spans="1:32" x14ac:dyDescent="0.25">
      <c r="S111" s="119" t="s">
        <v>23</v>
      </c>
      <c r="T111" s="119"/>
      <c r="U111" s="116"/>
      <c r="V111" s="116">
        <v>33630</v>
      </c>
      <c r="W111" s="116">
        <v>34325</v>
      </c>
      <c r="X111" s="116">
        <v>34328</v>
      </c>
      <c r="Y111" s="116">
        <v>35623</v>
      </c>
      <c r="Z111" s="116">
        <v>35442</v>
      </c>
      <c r="AB111" s="113" t="str">
        <f>TEXT(Z111,"###,###")</f>
        <v>35,442</v>
      </c>
      <c r="AD111" s="134">
        <f>Z111/($Z$4)*100</f>
        <v>47.643500470493343</v>
      </c>
      <c r="AF111" s="113"/>
    </row>
    <row r="112" spans="1:32" x14ac:dyDescent="0.25">
      <c r="S112" s="122" t="s">
        <v>54</v>
      </c>
      <c r="T112" s="122"/>
      <c r="U112" s="116"/>
      <c r="V112" s="116">
        <v>70984</v>
      </c>
      <c r="W112" s="116">
        <v>71529</v>
      </c>
      <c r="X112" s="116">
        <v>74381</v>
      </c>
      <c r="Y112" s="116">
        <v>75181</v>
      </c>
      <c r="Z112" s="116">
        <v>74389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41.61</v>
      </c>
      <c r="W118" s="135">
        <v>41.71</v>
      </c>
      <c r="X118" s="135">
        <v>41.67</v>
      </c>
      <c r="Y118" s="135">
        <v>41.56</v>
      </c>
      <c r="Z118" s="135">
        <v>41.65</v>
      </c>
      <c r="AB118" s="113" t="str">
        <f>TEXT(Z118,"##.0")</f>
        <v>41.7</v>
      </c>
    </row>
    <row r="120" spans="19:32" x14ac:dyDescent="0.25">
      <c r="S120" s="105" t="s">
        <v>102</v>
      </c>
      <c r="T120" s="116"/>
      <c r="U120" s="116"/>
      <c r="V120" s="116">
        <v>47919</v>
      </c>
      <c r="W120" s="116">
        <v>47401</v>
      </c>
      <c r="X120" s="116">
        <v>48568</v>
      </c>
      <c r="Y120" s="116">
        <v>48859</v>
      </c>
      <c r="Z120" s="116">
        <v>48664</v>
      </c>
      <c r="AB120" s="113" t="str">
        <f>TEXT(Z120,"###,###")</f>
        <v>48,664</v>
      </c>
    </row>
    <row r="121" spans="19:32" x14ac:dyDescent="0.25">
      <c r="S121" s="105" t="s">
        <v>103</v>
      </c>
      <c r="T121" s="116"/>
      <c r="U121" s="116"/>
      <c r="V121" s="116">
        <v>3598</v>
      </c>
      <c r="W121" s="116">
        <v>3446</v>
      </c>
      <c r="X121" s="116">
        <v>3570</v>
      </c>
      <c r="Y121" s="116">
        <v>3633</v>
      </c>
      <c r="Z121" s="116">
        <v>3690</v>
      </c>
      <c r="AB121" s="113" t="str">
        <f>TEXT(Z121,"###,###")</f>
        <v>3,690</v>
      </c>
    </row>
    <row r="122" spans="19:32" x14ac:dyDescent="0.25">
      <c r="S122" s="105" t="s">
        <v>104</v>
      </c>
      <c r="T122" s="116"/>
      <c r="U122" s="116"/>
      <c r="V122" s="116">
        <v>2741</v>
      </c>
      <c r="W122" s="116">
        <v>2878</v>
      </c>
      <c r="X122" s="116">
        <v>2964</v>
      </c>
      <c r="Y122" s="116">
        <v>3128</v>
      </c>
      <c r="Z122" s="116">
        <v>3306</v>
      </c>
      <c r="AB122" s="113" t="str">
        <f>TEXT(Z122,"###,###")</f>
        <v>3,306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50660</v>
      </c>
      <c r="W124" s="116">
        <v>50279</v>
      </c>
      <c r="X124" s="116">
        <v>51532</v>
      </c>
      <c r="Y124" s="116">
        <v>51987</v>
      </c>
      <c r="Z124" s="116">
        <v>51970</v>
      </c>
      <c r="AB124" s="113" t="str">
        <f>TEXT(Z124,"###,###")</f>
        <v>51,970</v>
      </c>
      <c r="AD124" s="131">
        <f>Z124/$Z$7*100</f>
        <v>93.357045340231366</v>
      </c>
    </row>
    <row r="125" spans="19:32" x14ac:dyDescent="0.25">
      <c r="S125" s="105" t="s">
        <v>106</v>
      </c>
      <c r="T125" s="116"/>
      <c r="U125" s="116"/>
      <c r="V125" s="116">
        <v>6339</v>
      </c>
      <c r="W125" s="116">
        <v>6324</v>
      </c>
      <c r="X125" s="116">
        <v>6534</v>
      </c>
      <c r="Y125" s="116">
        <v>6761</v>
      </c>
      <c r="Z125" s="116">
        <v>6996</v>
      </c>
      <c r="AB125" s="113" t="str">
        <f>TEXT(Z125,"###,###")</f>
        <v>6,996</v>
      </c>
      <c r="AD125" s="131">
        <f>Z125/$Z$7*100</f>
        <v>12.567363655960337</v>
      </c>
    </row>
    <row r="127" spans="19:32" x14ac:dyDescent="0.25">
      <c r="S127" s="105" t="s">
        <v>107</v>
      </c>
      <c r="T127" s="116"/>
      <c r="U127" s="116"/>
      <c r="V127" s="116">
        <v>27644</v>
      </c>
      <c r="W127" s="116">
        <v>27375</v>
      </c>
      <c r="X127" s="116">
        <v>28113</v>
      </c>
      <c r="Y127" s="116">
        <v>28359</v>
      </c>
      <c r="Z127" s="116">
        <v>28371</v>
      </c>
      <c r="AB127" s="113" t="str">
        <f>TEXT(Z127,"###,###")</f>
        <v>28,371</v>
      </c>
      <c r="AD127" s="131">
        <f>Z127/$Z$7*100</f>
        <v>50.964647553352016</v>
      </c>
    </row>
    <row r="128" spans="19:32" x14ac:dyDescent="0.25">
      <c r="S128" s="105" t="s">
        <v>108</v>
      </c>
      <c r="T128" s="116"/>
      <c r="U128" s="116"/>
      <c r="V128" s="116">
        <v>26613</v>
      </c>
      <c r="W128" s="116">
        <v>26350</v>
      </c>
      <c r="X128" s="116">
        <v>26994</v>
      </c>
      <c r="Y128" s="116">
        <v>27262</v>
      </c>
      <c r="Z128" s="116">
        <v>27296</v>
      </c>
      <c r="AB128" s="113" t="str">
        <f>TEXT(Z128,"###,###")</f>
        <v>27,296</v>
      </c>
      <c r="AD128" s="131">
        <f>Z128/$Z$7*100</f>
        <v>49.033556082489042</v>
      </c>
    </row>
    <row r="130" spans="19:20" x14ac:dyDescent="0.25">
      <c r="S130" s="105" t="s">
        <v>267</v>
      </c>
      <c r="T130" s="131">
        <v>87.41826543076813</v>
      </c>
    </row>
    <row r="131" spans="19:20" x14ac:dyDescent="0.25">
      <c r="S131" s="105" t="s">
        <v>268</v>
      </c>
      <c r="T131" s="131">
        <v>6.6285837464970898</v>
      </c>
    </row>
    <row r="132" spans="19:20" x14ac:dyDescent="0.25">
      <c r="S132" s="105" t="s">
        <v>269</v>
      </c>
      <c r="T132" s="131">
        <v>5.9387799094632463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5D6002-ED7B-4274-8C6F-04419BDEFD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B9C57CA-47A2-4ECA-9127-1C0EC1DF03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CA28EC-B75C-4E7A-980E-2D9855888A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EC946DF-19CB-4C03-81F7-B9724DBA5C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6040-0116-49B7-AC77-622FD0183E7F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115</v>
      </c>
      <c r="T1" s="103"/>
      <c r="U1" s="103"/>
      <c r="V1" s="103"/>
      <c r="W1" s="103"/>
      <c r="X1" s="103"/>
      <c r="Y1" s="104" t="s">
        <v>204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115</v>
      </c>
      <c r="Y3" s="109" t="s">
        <v>204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 Anangu Pitjantjatjara,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260</v>
      </c>
      <c r="W4" s="112">
        <v>297</v>
      </c>
      <c r="X4" s="112">
        <v>391</v>
      </c>
      <c r="Y4" s="112">
        <v>523</v>
      </c>
      <c r="Z4" s="112">
        <v>560</v>
      </c>
      <c r="AB4" s="113" t="str">
        <f>TEXT(Z4,"###,###")</f>
        <v>560</v>
      </c>
      <c r="AD4" s="114">
        <f>Z4/Y4-1</f>
        <v>7.074569789674956E-2</v>
      </c>
      <c r="AF4" s="114">
        <f>Z4/V4-1</f>
        <v>1.1538461538461537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121</v>
      </c>
      <c r="W5" s="112">
        <v>144</v>
      </c>
      <c r="X5" s="112">
        <v>176</v>
      </c>
      <c r="Y5" s="112">
        <v>244</v>
      </c>
      <c r="Z5" s="112">
        <v>245</v>
      </c>
      <c r="AB5" s="113" t="str">
        <f>TEXT(Z5,"###,###")</f>
        <v>245</v>
      </c>
      <c r="AD5" s="114">
        <f t="shared" ref="AD5:AD9" si="0">Z5/Y5-1</f>
        <v>4.098360655737654E-3</v>
      </c>
      <c r="AF5" s="114">
        <f t="shared" ref="AF5:AF9" si="1">Z5/V5-1</f>
        <v>1.0247933884297522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134</v>
      </c>
      <c r="W6" s="112">
        <v>153</v>
      </c>
      <c r="X6" s="112">
        <v>214</v>
      </c>
      <c r="Y6" s="112">
        <v>284</v>
      </c>
      <c r="Z6" s="112">
        <v>312</v>
      </c>
      <c r="AB6" s="113" t="str">
        <f>TEXT(Z6,"###,###")</f>
        <v>312</v>
      </c>
      <c r="AD6" s="114">
        <f t="shared" si="0"/>
        <v>9.8591549295774739E-2</v>
      </c>
      <c r="AF6" s="114">
        <f t="shared" si="1"/>
        <v>1.3283582089552239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175</v>
      </c>
      <c r="W7" s="112">
        <v>187</v>
      </c>
      <c r="X7" s="112">
        <v>246</v>
      </c>
      <c r="Y7" s="112">
        <v>368</v>
      </c>
      <c r="Z7" s="112">
        <v>416</v>
      </c>
      <c r="AB7" s="113" t="str">
        <f>TEXT(Z7,"###,###")</f>
        <v>416</v>
      </c>
      <c r="AD7" s="114">
        <f t="shared" si="0"/>
        <v>0.13043478260869557</v>
      </c>
      <c r="AF7" s="114">
        <f t="shared" si="1"/>
        <v>1.3771428571428572</v>
      </c>
    </row>
    <row r="8" spans="1:32" ht="17.25" customHeight="1" x14ac:dyDescent="0.25">
      <c r="A8" s="66" t="s">
        <v>13</v>
      </c>
      <c r="B8" s="67"/>
      <c r="C8" s="31"/>
      <c r="D8" s="68" t="str">
        <f>AB4</f>
        <v>560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416</v>
      </c>
      <c r="P8" s="69"/>
      <c r="S8" s="111" t="s">
        <v>86</v>
      </c>
      <c r="T8" s="112"/>
      <c r="U8" s="112"/>
      <c r="V8" s="112">
        <v>22230</v>
      </c>
      <c r="W8" s="112">
        <v>15124.5</v>
      </c>
      <c r="X8" s="112">
        <v>14297.43</v>
      </c>
      <c r="Y8" s="112">
        <v>17730.7</v>
      </c>
      <c r="Z8" s="112">
        <v>16639.240000000002</v>
      </c>
      <c r="AB8" s="113" t="str">
        <f>TEXT(Z8,"$###,###")</f>
        <v>$16,639</v>
      </c>
      <c r="AD8" s="114">
        <f t="shared" si="0"/>
        <v>-6.1557637318323533E-2</v>
      </c>
      <c r="AF8" s="114">
        <f t="shared" si="1"/>
        <v>-0.25149617633828147</v>
      </c>
    </row>
    <row r="9" spans="1:32" x14ac:dyDescent="0.25">
      <c r="A9" s="32" t="s">
        <v>15</v>
      </c>
      <c r="B9" s="73"/>
      <c r="C9" s="74"/>
      <c r="D9" s="75">
        <f>AD104</f>
        <v>51.428571428571423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46.394230769230774</v>
      </c>
      <c r="P9" s="76" t="s">
        <v>87</v>
      </c>
      <c r="S9" s="111" t="s">
        <v>7</v>
      </c>
      <c r="T9" s="112"/>
      <c r="U9" s="112"/>
      <c r="V9" s="112">
        <v>7807108</v>
      </c>
      <c r="W9" s="112">
        <v>6509036</v>
      </c>
      <c r="X9" s="112">
        <v>8453230</v>
      </c>
      <c r="Y9" s="112">
        <v>14883249</v>
      </c>
      <c r="Z9" s="112">
        <v>15808278</v>
      </c>
      <c r="AB9" s="113" t="str">
        <f>TEXT(Z9/1000000,"$#,###.0")&amp;" mil"</f>
        <v>$15.8 mil</v>
      </c>
      <c r="AD9" s="114">
        <f t="shared" si="0"/>
        <v>6.2152356652771079E-2</v>
      </c>
      <c r="AF9" s="114">
        <f t="shared" si="1"/>
        <v>1.0248570917681681</v>
      </c>
    </row>
    <row r="10" spans="1:32" x14ac:dyDescent="0.25">
      <c r="A10" s="32" t="s">
        <v>18</v>
      </c>
      <c r="B10" s="73"/>
      <c r="C10" s="74"/>
      <c r="D10" s="75">
        <f>AD105</f>
        <v>47.857142857142861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53.365384615384613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96.15384615384616</v>
      </c>
      <c r="P11" s="76" t="s">
        <v>87</v>
      </c>
      <c r="S11" s="111" t="s">
        <v>30</v>
      </c>
      <c r="T11" s="116"/>
      <c r="U11" s="116"/>
      <c r="V11" s="116">
        <v>256</v>
      </c>
      <c r="W11" s="116">
        <v>295</v>
      </c>
      <c r="X11" s="116">
        <v>388</v>
      </c>
      <c r="Y11" s="116">
        <v>525</v>
      </c>
      <c r="Z11" s="116">
        <v>546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0</v>
      </c>
      <c r="P12" s="76" t="s">
        <v>87</v>
      </c>
      <c r="S12" s="111" t="s">
        <v>31</v>
      </c>
      <c r="T12" s="116"/>
      <c r="U12" s="116"/>
      <c r="V12" s="116">
        <v>0</v>
      </c>
      <c r="W12" s="116">
        <v>4</v>
      </c>
      <c r="X12" s="116">
        <v>0</v>
      </c>
      <c r="Y12" s="116">
        <v>3</v>
      </c>
      <c r="Z12" s="116">
        <v>10</v>
      </c>
    </row>
    <row r="13" spans="1:32" ht="15" customHeight="1" x14ac:dyDescent="0.25">
      <c r="A13" s="32" t="s">
        <v>20</v>
      </c>
      <c r="B13" s="74"/>
      <c r="C13" s="74"/>
      <c r="D13" s="75">
        <f>AD108</f>
        <v>4.4642857142857144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3.6057692307692304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10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39.0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53.571428571428569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21.204819277108435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11</v>
      </c>
      <c r="Z15" s="116">
        <v>6</v>
      </c>
      <c r="AB15" s="121">
        <f t="shared" ref="AB15:AB34" si="2">IF(Z15="np",0,Z15/$Z$34)</f>
        <v>1.06951871657754E-2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30.178571428571427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78.795180722891573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</v>
      </c>
      <c r="Z18" s="116">
        <v>0</v>
      </c>
      <c r="AB18" s="121">
        <f t="shared" si="2"/>
        <v>0</v>
      </c>
    </row>
    <row r="19" spans="1:28" x14ac:dyDescent="0.25">
      <c r="A19" s="65" t="str">
        <f>$S$1&amp;" ("&amp;$V$2&amp;" to "&amp;$Z$2&amp;")"</f>
        <v>Anangu Pitjantjatjara (2015-16 to 2019-20)</v>
      </c>
      <c r="B19" s="65"/>
      <c r="C19" s="65"/>
      <c r="D19" s="65"/>
      <c r="E19" s="65"/>
      <c r="F19" s="65"/>
      <c r="G19" s="65" t="str">
        <f>$S$1&amp;" ("&amp;$V$2&amp;" to "&amp;$Z$2&amp;")"</f>
        <v>Anangu Pitjantjatjara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15</v>
      </c>
      <c r="Z19" s="116">
        <v>15</v>
      </c>
      <c r="AB19" s="121">
        <f t="shared" si="2"/>
        <v>2.6737967914438502E-2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</v>
      </c>
      <c r="Z20" s="116">
        <v>7</v>
      </c>
      <c r="AB20" s="121">
        <f t="shared" si="2"/>
        <v>1.2477718360071301E-2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30</v>
      </c>
      <c r="Z21" s="116">
        <v>20</v>
      </c>
      <c r="AB21" s="121">
        <f t="shared" si="2"/>
        <v>3.5650623885918005E-2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0</v>
      </c>
      <c r="Z22" s="116">
        <v>10</v>
      </c>
      <c r="AB22" s="121">
        <f t="shared" si="2"/>
        <v>1.7825311942959002E-2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</v>
      </c>
      <c r="Z23" s="116">
        <v>0</v>
      </c>
      <c r="AB23" s="121">
        <f t="shared" si="2"/>
        <v>0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58</v>
      </c>
      <c r="Z25" s="116">
        <v>67</v>
      </c>
      <c r="AB25" s="121">
        <f t="shared" si="2"/>
        <v>0.11942959001782531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11</v>
      </c>
      <c r="Z26" s="116">
        <v>6</v>
      </c>
      <c r="AB26" s="121">
        <f t="shared" si="2"/>
        <v>1.06951871657754E-2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13</v>
      </c>
      <c r="Z27" s="116">
        <v>5</v>
      </c>
      <c r="AB27" s="121">
        <f t="shared" si="2"/>
        <v>8.9126559714795012E-3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24</v>
      </c>
      <c r="Z28" s="116">
        <v>11</v>
      </c>
      <c r="AB28" s="121">
        <f t="shared" si="2"/>
        <v>1.9607843137254902E-2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21</v>
      </c>
      <c r="Z29" s="116">
        <v>14</v>
      </c>
      <c r="AB29" s="121">
        <f t="shared" si="2"/>
        <v>2.4955436720142603E-2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136</v>
      </c>
      <c r="Z30" s="116">
        <v>152</v>
      </c>
      <c r="AB30" s="121">
        <f t="shared" si="2"/>
        <v>0.27094474153297682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86</v>
      </c>
      <c r="Z31" s="116">
        <v>122</v>
      </c>
      <c r="AB31" s="121">
        <f t="shared" si="2"/>
        <v>0.21746880570409982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3</v>
      </c>
      <c r="Z32" s="116">
        <v>10</v>
      </c>
      <c r="AB32" s="121">
        <f t="shared" si="2"/>
        <v>1.7825311942959002E-2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90</v>
      </c>
      <c r="Z33" s="116">
        <v>114</v>
      </c>
      <c r="AB33" s="121">
        <f t="shared" si="2"/>
        <v>0.20320855614973263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527</v>
      </c>
      <c r="Z34" s="124">
        <v>561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327</v>
      </c>
      <c r="AB37" s="136">
        <f>Z37/Z40*100</f>
        <v>78.795180722891573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88</v>
      </c>
      <c r="AB38" s="136">
        <f>Z38/Z40*100</f>
        <v>21.204819277108435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415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19:32" x14ac:dyDescent="0.25">
      <c r="S46" s="119" t="s">
        <v>39</v>
      </c>
      <c r="T46" s="119"/>
      <c r="U46" s="116"/>
      <c r="V46" s="116">
        <v>0</v>
      </c>
      <c r="W46" s="116">
        <v>6</v>
      </c>
      <c r="X46" s="116">
        <v>12</v>
      </c>
      <c r="Y46" s="116">
        <v>3</v>
      </c>
      <c r="Z46" s="116">
        <v>9</v>
      </c>
    </row>
    <row r="47" spans="19:32" x14ac:dyDescent="0.25">
      <c r="S47" s="119" t="s">
        <v>40</v>
      </c>
      <c r="T47" s="119"/>
      <c r="U47" s="116"/>
      <c r="V47" s="116">
        <v>19</v>
      </c>
      <c r="W47" s="116">
        <v>19</v>
      </c>
      <c r="X47" s="116">
        <v>29</v>
      </c>
      <c r="Y47" s="116">
        <v>21</v>
      </c>
      <c r="Z47" s="116">
        <v>21</v>
      </c>
    </row>
    <row r="48" spans="19:32" x14ac:dyDescent="0.25">
      <c r="S48" s="119" t="s">
        <v>41</v>
      </c>
      <c r="T48" s="119"/>
      <c r="U48" s="116"/>
      <c r="V48" s="116">
        <v>28</v>
      </c>
      <c r="W48" s="116">
        <v>26</v>
      </c>
      <c r="X48" s="116">
        <v>33</v>
      </c>
      <c r="Y48" s="116">
        <v>52</v>
      </c>
      <c r="Z48" s="116">
        <v>48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12</v>
      </c>
      <c r="W49" s="116">
        <v>22</v>
      </c>
      <c r="X49" s="116">
        <v>26</v>
      </c>
      <c r="Y49" s="116">
        <v>38</v>
      </c>
      <c r="Z49" s="116">
        <v>37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Anangu Pitjantjatjara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7</v>
      </c>
      <c r="W50" s="116">
        <v>12</v>
      </c>
      <c r="X50" s="116">
        <v>7</v>
      </c>
      <c r="Y50" s="116">
        <v>17</v>
      </c>
      <c r="Z50" s="116">
        <v>21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18</v>
      </c>
      <c r="W51" s="116">
        <v>16</v>
      </c>
      <c r="X51" s="116">
        <v>19</v>
      </c>
      <c r="Y51" s="116">
        <v>20</v>
      </c>
      <c r="Z51" s="116">
        <v>19</v>
      </c>
    </row>
    <row r="52" spans="1:26" ht="15" customHeight="1" x14ac:dyDescent="0.25">
      <c r="S52" s="119" t="s">
        <v>45</v>
      </c>
      <c r="T52" s="119"/>
      <c r="U52" s="116"/>
      <c r="V52" s="116">
        <v>14</v>
      </c>
      <c r="W52" s="116">
        <v>14</v>
      </c>
      <c r="X52" s="116">
        <v>20</v>
      </c>
      <c r="Y52" s="116">
        <v>34</v>
      </c>
      <c r="Z52" s="116">
        <v>22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10</v>
      </c>
      <c r="W53" s="116">
        <v>6</v>
      </c>
      <c r="X53" s="116">
        <v>5</v>
      </c>
      <c r="Y53" s="116">
        <v>15</v>
      </c>
      <c r="Z53" s="116">
        <v>14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9</v>
      </c>
      <c r="W54" s="116">
        <v>5</v>
      </c>
      <c r="X54" s="116">
        <v>10</v>
      </c>
      <c r="Y54" s="116">
        <v>14</v>
      </c>
      <c r="Z54" s="116">
        <v>22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</v>
      </c>
      <c r="W55" s="116">
        <v>7</v>
      </c>
      <c r="X55" s="116">
        <v>8</v>
      </c>
      <c r="Y55" s="116">
        <v>14</v>
      </c>
      <c r="Z55" s="116">
        <v>17</v>
      </c>
    </row>
    <row r="56" spans="1:26" ht="15" customHeight="1" x14ac:dyDescent="0.25">
      <c r="S56" s="119" t="s">
        <v>49</v>
      </c>
      <c r="T56" s="119"/>
      <c r="U56" s="116"/>
      <c r="V56" s="116">
        <v>4</v>
      </c>
      <c r="W56" s="116">
        <v>8</v>
      </c>
      <c r="X56" s="116">
        <v>3</v>
      </c>
      <c r="Y56" s="116">
        <v>9</v>
      </c>
      <c r="Z56" s="116">
        <v>12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4</v>
      </c>
      <c r="Z57" s="116">
        <v>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4</v>
      </c>
      <c r="Z58" s="116">
        <v>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</v>
      </c>
      <c r="X59" s="116">
        <v>0</v>
      </c>
      <c r="Y59" s="116">
        <v>6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124</v>
      </c>
      <c r="W61" s="116">
        <v>144</v>
      </c>
      <c r="X61" s="116">
        <v>174</v>
      </c>
      <c r="Y61" s="116">
        <v>243</v>
      </c>
      <c r="Z61" s="116">
        <v>251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Anangu Pitjantjatjara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</v>
      </c>
      <c r="W65" s="116">
        <v>0</v>
      </c>
      <c r="X65" s="116">
        <v>4</v>
      </c>
      <c r="Y65" s="116">
        <v>16</v>
      </c>
      <c r="Z65" s="116">
        <v>11</v>
      </c>
    </row>
    <row r="66" spans="1:26" x14ac:dyDescent="0.25">
      <c r="S66" s="119" t="s">
        <v>40</v>
      </c>
      <c r="T66" s="119"/>
      <c r="U66" s="116"/>
      <c r="V66" s="116">
        <v>19</v>
      </c>
      <c r="W66" s="116">
        <v>17</v>
      </c>
      <c r="X66" s="116">
        <v>26</v>
      </c>
      <c r="Y66" s="116">
        <v>38</v>
      </c>
      <c r="Z66" s="116">
        <v>24</v>
      </c>
    </row>
    <row r="67" spans="1:26" x14ac:dyDescent="0.25">
      <c r="S67" s="119" t="s">
        <v>41</v>
      </c>
      <c r="T67" s="119"/>
      <c r="U67" s="116"/>
      <c r="V67" s="116">
        <v>12</v>
      </c>
      <c r="W67" s="116">
        <v>27</v>
      </c>
      <c r="X67" s="116">
        <v>38</v>
      </c>
      <c r="Y67" s="116">
        <v>45</v>
      </c>
      <c r="Z67" s="116">
        <v>72</v>
      </c>
    </row>
    <row r="68" spans="1:26" x14ac:dyDescent="0.25">
      <c r="S68" s="119" t="s">
        <v>42</v>
      </c>
      <c r="T68" s="119"/>
      <c r="U68" s="116"/>
      <c r="V68" s="116">
        <v>28</v>
      </c>
      <c r="W68" s="116">
        <v>17</v>
      </c>
      <c r="X68" s="116">
        <v>27</v>
      </c>
      <c r="Y68" s="116">
        <v>35</v>
      </c>
      <c r="Z68" s="116">
        <v>47</v>
      </c>
    </row>
    <row r="69" spans="1:26" x14ac:dyDescent="0.25">
      <c r="S69" s="119" t="s">
        <v>43</v>
      </c>
      <c r="T69" s="119"/>
      <c r="U69" s="116"/>
      <c r="V69" s="116">
        <v>18</v>
      </c>
      <c r="W69" s="116">
        <v>17</v>
      </c>
      <c r="X69" s="116">
        <v>31</v>
      </c>
      <c r="Y69" s="116">
        <v>32</v>
      </c>
      <c r="Z69" s="116">
        <v>35</v>
      </c>
    </row>
    <row r="70" spans="1:26" x14ac:dyDescent="0.25">
      <c r="S70" s="119" t="s">
        <v>44</v>
      </c>
      <c r="T70" s="119"/>
      <c r="U70" s="116"/>
      <c r="V70" s="116">
        <v>12</v>
      </c>
      <c r="W70" s="116">
        <v>11</v>
      </c>
      <c r="X70" s="116">
        <v>19</v>
      </c>
      <c r="Y70" s="116">
        <v>25</v>
      </c>
      <c r="Z70" s="116">
        <v>25</v>
      </c>
    </row>
    <row r="71" spans="1:26" x14ac:dyDescent="0.25">
      <c r="S71" s="119" t="s">
        <v>45</v>
      </c>
      <c r="T71" s="119"/>
      <c r="U71" s="116"/>
      <c r="V71" s="116">
        <v>17</v>
      </c>
      <c r="W71" s="116">
        <v>20</v>
      </c>
      <c r="X71" s="116">
        <v>19</v>
      </c>
      <c r="Y71" s="116">
        <v>24</v>
      </c>
      <c r="Z71" s="116">
        <v>15</v>
      </c>
    </row>
    <row r="72" spans="1:26" x14ac:dyDescent="0.25">
      <c r="S72" s="119" t="s">
        <v>46</v>
      </c>
      <c r="T72" s="119"/>
      <c r="U72" s="116"/>
      <c r="V72" s="116">
        <v>17</v>
      </c>
      <c r="W72" s="116">
        <v>22</v>
      </c>
      <c r="X72" s="116">
        <v>12</v>
      </c>
      <c r="Y72" s="116">
        <v>33</v>
      </c>
      <c r="Z72" s="116">
        <v>31</v>
      </c>
    </row>
    <row r="73" spans="1:26" x14ac:dyDescent="0.25">
      <c r="S73" s="119" t="s">
        <v>47</v>
      </c>
      <c r="T73" s="119"/>
      <c r="U73" s="116"/>
      <c r="V73" s="116">
        <v>6</v>
      </c>
      <c r="W73" s="116">
        <v>6</v>
      </c>
      <c r="X73" s="116">
        <v>13</v>
      </c>
      <c r="Y73" s="116">
        <v>20</v>
      </c>
      <c r="Z73" s="116">
        <v>22</v>
      </c>
    </row>
    <row r="74" spans="1:26" x14ac:dyDescent="0.25">
      <c r="S74" s="119" t="s">
        <v>48</v>
      </c>
      <c r="T74" s="119"/>
      <c r="U74" s="116"/>
      <c r="V74" s="116">
        <v>5</v>
      </c>
      <c r="W74" s="116">
        <v>10</v>
      </c>
      <c r="X74" s="116">
        <v>8</v>
      </c>
      <c r="Y74" s="116">
        <v>9</v>
      </c>
      <c r="Z74" s="116">
        <v>13</v>
      </c>
    </row>
    <row r="75" spans="1:26" x14ac:dyDescent="0.25">
      <c r="S75" s="119" t="s">
        <v>49</v>
      </c>
      <c r="T75" s="119"/>
      <c r="U75" s="116"/>
      <c r="V75" s="116">
        <v>0</v>
      </c>
      <c r="W75" s="116">
        <v>5</v>
      </c>
      <c r="X75" s="116">
        <v>7</v>
      </c>
      <c r="Y75" s="116">
        <v>10</v>
      </c>
      <c r="Z75" s="116">
        <v>3</v>
      </c>
    </row>
    <row r="76" spans="1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7</v>
      </c>
    </row>
    <row r="77" spans="1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139</v>
      </c>
      <c r="W80" s="116">
        <v>153</v>
      </c>
      <c r="X80" s="116">
        <v>213</v>
      </c>
      <c r="Y80" s="116">
        <v>280</v>
      </c>
      <c r="Z80" s="116">
        <v>314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Anangu Pitjantjatjara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</v>
      </c>
      <c r="W83" s="116">
        <v>6</v>
      </c>
      <c r="X83" s="116">
        <v>12</v>
      </c>
      <c r="Y83" s="116">
        <v>17</v>
      </c>
      <c r="Z83" s="116">
        <v>13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17</v>
      </c>
      <c r="W84" s="116">
        <v>16</v>
      </c>
      <c r="X84" s="116">
        <v>16</v>
      </c>
      <c r="Y84" s="116">
        <v>32</v>
      </c>
      <c r="Z84" s="116">
        <v>25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8</v>
      </c>
      <c r="W85" s="116">
        <v>6</v>
      </c>
      <c r="X85" s="116">
        <v>6</v>
      </c>
      <c r="Y85" s="116">
        <v>13</v>
      </c>
      <c r="Z85" s="116">
        <v>11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560</v>
      </c>
      <c r="D86" s="98">
        <f t="shared" ref="D86:D91" si="4">AD4</f>
        <v>7.074569789674956E-2</v>
      </c>
      <c r="E86" s="99">
        <f t="shared" ref="E86:E91" si="5">AD4</f>
        <v>7.074569789674956E-2</v>
      </c>
      <c r="F86" s="98">
        <f t="shared" ref="F86:F91" si="6">AF4</f>
        <v>1.1538461538461537</v>
      </c>
      <c r="G86" s="99">
        <f t="shared" ref="G86:G91" si="7">AF4</f>
        <v>1.1538461538461537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22</v>
      </c>
      <c r="W86" s="116">
        <v>21</v>
      </c>
      <c r="X86" s="116">
        <v>22</v>
      </c>
      <c r="Y86" s="116">
        <v>43</v>
      </c>
      <c r="Z86" s="116">
        <v>41</v>
      </c>
    </row>
    <row r="87" spans="1:30" ht="15" customHeight="1" x14ac:dyDescent="0.25">
      <c r="A87" s="100" t="s">
        <v>4</v>
      </c>
      <c r="B87" s="51"/>
      <c r="C87" s="101" t="str">
        <f t="shared" si="3"/>
        <v>245</v>
      </c>
      <c r="D87" s="98">
        <f t="shared" si="4"/>
        <v>4.098360655737654E-3</v>
      </c>
      <c r="E87" s="99">
        <f t="shared" si="5"/>
        <v>4.098360655737654E-3</v>
      </c>
      <c r="F87" s="98">
        <f t="shared" si="6"/>
        <v>1.0247933884297522</v>
      </c>
      <c r="G87" s="99">
        <f t="shared" si="7"/>
        <v>1.0247933884297522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5</v>
      </c>
    </row>
    <row r="88" spans="1:30" ht="15" customHeight="1" x14ac:dyDescent="0.25">
      <c r="A88" s="100" t="s">
        <v>5</v>
      </c>
      <c r="B88" s="51"/>
      <c r="C88" s="101" t="str">
        <f t="shared" si="3"/>
        <v>312</v>
      </c>
      <c r="D88" s="98">
        <f t="shared" si="4"/>
        <v>9.8591549295774739E-2</v>
      </c>
      <c r="E88" s="99">
        <f t="shared" si="5"/>
        <v>9.8591549295774739E-2</v>
      </c>
      <c r="F88" s="98">
        <f t="shared" si="6"/>
        <v>1.3283582089552239</v>
      </c>
      <c r="G88" s="99">
        <f t="shared" si="7"/>
        <v>1.3283582089552239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0</v>
      </c>
      <c r="W88" s="116">
        <v>4</v>
      </c>
      <c r="X88" s="116">
        <v>0</v>
      </c>
      <c r="Y88" s="116">
        <v>5</v>
      </c>
      <c r="Z88" s="116">
        <v>4</v>
      </c>
    </row>
    <row r="89" spans="1:30" ht="15" customHeight="1" x14ac:dyDescent="0.25">
      <c r="A89" s="51" t="s">
        <v>6</v>
      </c>
      <c r="B89" s="51"/>
      <c r="C89" s="101" t="str">
        <f t="shared" si="3"/>
        <v>416</v>
      </c>
      <c r="D89" s="98">
        <f t="shared" si="4"/>
        <v>0.13043478260869557</v>
      </c>
      <c r="E89" s="99">
        <f t="shared" si="5"/>
        <v>0.13043478260869557</v>
      </c>
      <c r="F89" s="98">
        <f t="shared" si="6"/>
        <v>1.3771428571428572</v>
      </c>
      <c r="G89" s="99">
        <f t="shared" si="7"/>
        <v>1.3771428571428572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0</v>
      </c>
      <c r="W89" s="116">
        <v>4</v>
      </c>
      <c r="X89" s="116">
        <v>6</v>
      </c>
      <c r="Y89" s="116">
        <v>5</v>
      </c>
      <c r="Z89" s="116">
        <v>4</v>
      </c>
    </row>
    <row r="90" spans="1:30" ht="15" customHeight="1" x14ac:dyDescent="0.25">
      <c r="A90" s="51" t="s">
        <v>100</v>
      </c>
      <c r="B90" s="51"/>
      <c r="C90" s="101" t="str">
        <f t="shared" si="3"/>
        <v>$16,639</v>
      </c>
      <c r="D90" s="98">
        <f t="shared" si="4"/>
        <v>-6.1557637318323533E-2</v>
      </c>
      <c r="E90" s="99">
        <f t="shared" si="5"/>
        <v>-6.1557637318323533E-2</v>
      </c>
      <c r="F90" s="98">
        <f t="shared" si="6"/>
        <v>-0.25149617633828147</v>
      </c>
      <c r="G90" s="99">
        <f t="shared" si="7"/>
        <v>-0.25149617633828147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0</v>
      </c>
      <c r="W90" s="116">
        <v>0</v>
      </c>
      <c r="X90" s="116">
        <v>8</v>
      </c>
      <c r="Y90" s="116">
        <v>19</v>
      </c>
      <c r="Z90" s="116">
        <v>13</v>
      </c>
    </row>
    <row r="91" spans="1:30" ht="15" customHeight="1" x14ac:dyDescent="0.25">
      <c r="A91" s="51" t="s">
        <v>7</v>
      </c>
      <c r="B91" s="51"/>
      <c r="C91" s="101" t="str">
        <f t="shared" si="3"/>
        <v>$15.8 mil</v>
      </c>
      <c r="D91" s="98">
        <f t="shared" si="4"/>
        <v>6.2152356652771079E-2</v>
      </c>
      <c r="E91" s="99">
        <f t="shared" si="5"/>
        <v>6.2152356652771079E-2</v>
      </c>
      <c r="F91" s="98">
        <f t="shared" si="6"/>
        <v>1.0248570917681681</v>
      </c>
      <c r="G91" s="99">
        <f t="shared" si="7"/>
        <v>1.0248570917681681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81</v>
      </c>
      <c r="W91" s="116">
        <v>82</v>
      </c>
      <c r="X91" s="116">
        <v>101</v>
      </c>
      <c r="Y91" s="116">
        <v>170</v>
      </c>
      <c r="Z91" s="116">
        <v>187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4</v>
      </c>
      <c r="W93" s="116">
        <v>4</v>
      </c>
      <c r="X93" s="116">
        <v>7</v>
      </c>
      <c r="Y93" s="116">
        <v>8</v>
      </c>
      <c r="Z93" s="116">
        <v>11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32</v>
      </c>
      <c r="W94" s="116">
        <v>33</v>
      </c>
      <c r="X94" s="116">
        <v>47</v>
      </c>
      <c r="Y94" s="116">
        <v>62</v>
      </c>
      <c r="Z94" s="116">
        <v>57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0</v>
      </c>
      <c r="W95" s="116">
        <v>3</v>
      </c>
      <c r="X95" s="116">
        <v>0</v>
      </c>
      <c r="Y95" s="116">
        <v>0</v>
      </c>
      <c r="Z95" s="116">
        <v>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35</v>
      </c>
      <c r="W96" s="116">
        <v>29</v>
      </c>
      <c r="X96" s="116">
        <v>39</v>
      </c>
      <c r="Y96" s="116">
        <v>58</v>
      </c>
      <c r="Z96" s="116">
        <v>54</v>
      </c>
    </row>
    <row r="97" spans="1:32" ht="15" customHeight="1" x14ac:dyDescent="0.25">
      <c r="S97" s="119" t="s">
        <v>191</v>
      </c>
      <c r="T97" s="119"/>
      <c r="U97" s="116"/>
      <c r="V97" s="116">
        <v>5</v>
      </c>
      <c r="W97" s="116">
        <v>6</v>
      </c>
      <c r="X97" s="116">
        <v>4</v>
      </c>
      <c r="Y97" s="116">
        <v>12</v>
      </c>
      <c r="Z97" s="116">
        <v>15</v>
      </c>
    </row>
    <row r="98" spans="1:32" ht="15" customHeight="1" x14ac:dyDescent="0.25">
      <c r="S98" s="119" t="s">
        <v>192</v>
      </c>
      <c r="T98" s="119"/>
      <c r="U98" s="116"/>
      <c r="V98" s="116">
        <v>0</v>
      </c>
      <c r="W98" s="116">
        <v>0</v>
      </c>
      <c r="X98" s="116">
        <v>2</v>
      </c>
      <c r="Y98" s="116">
        <v>4</v>
      </c>
      <c r="Z98" s="116">
        <v>4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4</v>
      </c>
    </row>
    <row r="100" spans="1:32" ht="15" customHeight="1" x14ac:dyDescent="0.25">
      <c r="S100" s="119" t="s">
        <v>59</v>
      </c>
      <c r="T100" s="119"/>
      <c r="U100" s="116"/>
      <c r="V100" s="116">
        <v>0</v>
      </c>
      <c r="W100" s="116">
        <v>3</v>
      </c>
      <c r="X100" s="116">
        <v>0</v>
      </c>
      <c r="Y100" s="116">
        <v>9</v>
      </c>
      <c r="Z100" s="116">
        <v>9</v>
      </c>
    </row>
    <row r="101" spans="1:32" x14ac:dyDescent="0.25">
      <c r="A101" s="20"/>
      <c r="S101" s="122" t="s">
        <v>54</v>
      </c>
      <c r="T101" s="122"/>
      <c r="U101" s="116"/>
      <c r="V101" s="116">
        <v>99</v>
      </c>
      <c r="W101" s="116">
        <v>105</v>
      </c>
      <c r="X101" s="116">
        <v>142</v>
      </c>
      <c r="Y101" s="116">
        <v>199</v>
      </c>
      <c r="Z101" s="116">
        <v>227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124</v>
      </c>
      <c r="W104" s="116">
        <v>151</v>
      </c>
      <c r="X104" s="116">
        <v>234</v>
      </c>
      <c r="Y104" s="116">
        <v>280</v>
      </c>
      <c r="Z104" s="116">
        <v>288</v>
      </c>
      <c r="AB104" s="113" t="str">
        <f>TEXT(Z104,"###,###")</f>
        <v>288</v>
      </c>
      <c r="AD104" s="134">
        <f>Z104/($Z$4)*100</f>
        <v>51.428571428571423</v>
      </c>
      <c r="AF104" s="113"/>
    </row>
    <row r="105" spans="1:32" x14ac:dyDescent="0.25">
      <c r="S105" s="119" t="s">
        <v>18</v>
      </c>
      <c r="T105" s="119"/>
      <c r="U105" s="116"/>
      <c r="V105" s="116">
        <v>135</v>
      </c>
      <c r="W105" s="116">
        <v>146</v>
      </c>
      <c r="X105" s="116">
        <v>147</v>
      </c>
      <c r="Y105" s="116">
        <v>242</v>
      </c>
      <c r="Z105" s="116">
        <v>268</v>
      </c>
      <c r="AB105" s="113" t="str">
        <f>TEXT(Z105,"###,###")</f>
        <v>268</v>
      </c>
      <c r="AD105" s="134">
        <f>Z105/($Z$4)*100</f>
        <v>47.857142857142861</v>
      </c>
      <c r="AF105" s="113"/>
    </row>
    <row r="106" spans="1:32" x14ac:dyDescent="0.25">
      <c r="S106" s="122" t="s">
        <v>54</v>
      </c>
      <c r="T106" s="122"/>
      <c r="U106" s="124"/>
      <c r="V106" s="124">
        <v>259</v>
      </c>
      <c r="W106" s="124">
        <v>297</v>
      </c>
      <c r="X106" s="124">
        <v>381</v>
      </c>
      <c r="Y106" s="124">
        <v>522</v>
      </c>
      <c r="Z106" s="124">
        <v>556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</v>
      </c>
      <c r="W108" s="116">
        <v>13</v>
      </c>
      <c r="X108" s="116">
        <v>20</v>
      </c>
      <c r="Y108" s="116">
        <v>13</v>
      </c>
      <c r="Z108" s="116">
        <v>25</v>
      </c>
      <c r="AB108" s="113" t="str">
        <f>TEXT(Z108,"###,###")</f>
        <v>25</v>
      </c>
      <c r="AD108" s="134">
        <f>Z108/($Z$4)*100</f>
        <v>4.4642857142857144</v>
      </c>
      <c r="AF108" s="113"/>
    </row>
    <row r="109" spans="1:32" x14ac:dyDescent="0.25">
      <c r="S109" s="119" t="s">
        <v>21</v>
      </c>
      <c r="T109" s="119"/>
      <c r="U109" s="116"/>
      <c r="V109" s="116">
        <v>37</v>
      </c>
      <c r="W109" s="116">
        <v>35</v>
      </c>
      <c r="X109" s="116">
        <v>65</v>
      </c>
      <c r="Y109" s="116">
        <v>69</v>
      </c>
      <c r="Z109" s="116">
        <v>56</v>
      </c>
      <c r="AB109" s="113" t="str">
        <f>TEXT(Z109,"###,###")</f>
        <v>56</v>
      </c>
      <c r="AD109" s="134">
        <f>Z109/($Z$4)*100</f>
        <v>10</v>
      </c>
      <c r="AF109" s="113"/>
    </row>
    <row r="110" spans="1:32" x14ac:dyDescent="0.25">
      <c r="S110" s="119" t="s">
        <v>22</v>
      </c>
      <c r="T110" s="119"/>
      <c r="U110" s="116"/>
      <c r="V110" s="116">
        <v>105</v>
      </c>
      <c r="W110" s="116">
        <v>140</v>
      </c>
      <c r="X110" s="116">
        <v>196</v>
      </c>
      <c r="Y110" s="116">
        <v>218</v>
      </c>
      <c r="Z110" s="116">
        <v>300</v>
      </c>
      <c r="AB110" s="113" t="str">
        <f>TEXT(Z110,"###,###")</f>
        <v>300</v>
      </c>
      <c r="AD110" s="134">
        <f>Z110/($Z$4)*100</f>
        <v>53.571428571428569</v>
      </c>
      <c r="AF110" s="113"/>
    </row>
    <row r="111" spans="1:32" x14ac:dyDescent="0.25">
      <c r="S111" s="119" t="s">
        <v>23</v>
      </c>
      <c r="T111" s="119"/>
      <c r="U111" s="116"/>
      <c r="V111" s="116">
        <v>97</v>
      </c>
      <c r="W111" s="116">
        <v>109</v>
      </c>
      <c r="X111" s="116">
        <v>106</v>
      </c>
      <c r="Y111" s="116">
        <v>223</v>
      </c>
      <c r="Z111" s="116">
        <v>169</v>
      </c>
      <c r="AB111" s="113" t="str">
        <f>TEXT(Z111,"###,###")</f>
        <v>169</v>
      </c>
      <c r="AD111" s="134">
        <f>Z111/($Z$4)*100</f>
        <v>30.178571428571427</v>
      </c>
      <c r="AF111" s="113"/>
    </row>
    <row r="112" spans="1:32" x14ac:dyDescent="0.25">
      <c r="S112" s="122" t="s">
        <v>54</v>
      </c>
      <c r="T112" s="122"/>
      <c r="U112" s="116"/>
      <c r="V112" s="116">
        <v>256</v>
      </c>
      <c r="W112" s="116">
        <v>297</v>
      </c>
      <c r="X112" s="116">
        <v>393</v>
      </c>
      <c r="Y112" s="116">
        <v>524</v>
      </c>
      <c r="Z112" s="116">
        <v>561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38.299999999999997</v>
      </c>
      <c r="W118" s="135">
        <v>39.18</v>
      </c>
      <c r="X118" s="135">
        <v>37.450000000000003</v>
      </c>
      <c r="Y118" s="135">
        <v>39.25</v>
      </c>
      <c r="Z118" s="135">
        <v>38.99</v>
      </c>
      <c r="AB118" s="113" t="str">
        <f>TEXT(Z118,"##.0")</f>
        <v>39.0</v>
      </c>
    </row>
    <row r="120" spans="19:32" x14ac:dyDescent="0.25">
      <c r="S120" s="105" t="s">
        <v>102</v>
      </c>
      <c r="T120" s="116"/>
      <c r="U120" s="116"/>
      <c r="V120" s="116">
        <v>175</v>
      </c>
      <c r="W120" s="116">
        <v>185</v>
      </c>
      <c r="X120" s="116">
        <v>246</v>
      </c>
      <c r="Y120" s="116">
        <v>360</v>
      </c>
      <c r="Z120" s="116">
        <v>400</v>
      </c>
      <c r="AB120" s="113" t="str">
        <f>TEXT(Z120,"###,###")</f>
        <v>400</v>
      </c>
    </row>
    <row r="121" spans="19:32" x14ac:dyDescent="0.25">
      <c r="S121" s="105" t="s">
        <v>103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104</v>
      </c>
      <c r="T122" s="116"/>
      <c r="U122" s="116"/>
      <c r="V122" s="116">
        <v>0</v>
      </c>
      <c r="W122" s="116">
        <v>3</v>
      </c>
      <c r="X122" s="116">
        <v>0</v>
      </c>
      <c r="Y122" s="116">
        <v>5</v>
      </c>
      <c r="Z122" s="116">
        <v>15</v>
      </c>
      <c r="AB122" s="113" t="str">
        <f>TEXT(Z122,"###,###")</f>
        <v>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175</v>
      </c>
      <c r="W124" s="116">
        <v>188</v>
      </c>
      <c r="X124" s="116">
        <v>246</v>
      </c>
      <c r="Y124" s="116">
        <v>365</v>
      </c>
      <c r="Z124" s="116">
        <v>415</v>
      </c>
      <c r="AB124" s="113" t="str">
        <f>TEXT(Z124,"###,###")</f>
        <v>415</v>
      </c>
      <c r="AD124" s="131">
        <f>Z124/$Z$7*100</f>
        <v>99.759615384615387</v>
      </c>
    </row>
    <row r="125" spans="19:32" x14ac:dyDescent="0.25">
      <c r="S125" s="105" t="s">
        <v>106</v>
      </c>
      <c r="T125" s="116"/>
      <c r="U125" s="116"/>
      <c r="V125" s="116">
        <v>0</v>
      </c>
      <c r="W125" s="116">
        <v>3</v>
      </c>
      <c r="X125" s="116">
        <v>0</v>
      </c>
      <c r="Y125" s="116">
        <v>5</v>
      </c>
      <c r="Z125" s="116">
        <v>15</v>
      </c>
      <c r="AB125" s="113" t="str">
        <f>TEXT(Z125,"###,###")</f>
        <v>15</v>
      </c>
      <c r="AD125" s="131">
        <f>Z125/$Z$7*100</f>
        <v>3.6057692307692304</v>
      </c>
    </row>
    <row r="127" spans="19:32" x14ac:dyDescent="0.25">
      <c r="S127" s="105" t="s">
        <v>107</v>
      </c>
      <c r="T127" s="116"/>
      <c r="U127" s="116"/>
      <c r="V127" s="116">
        <v>81</v>
      </c>
      <c r="W127" s="116">
        <v>82</v>
      </c>
      <c r="X127" s="116">
        <v>104</v>
      </c>
      <c r="Y127" s="116">
        <v>167</v>
      </c>
      <c r="Z127" s="116">
        <v>193</v>
      </c>
      <c r="AB127" s="113" t="str">
        <f>TEXT(Z127,"###,###")</f>
        <v>193</v>
      </c>
      <c r="AD127" s="131">
        <f>Z127/$Z$7*100</f>
        <v>46.394230769230774</v>
      </c>
    </row>
    <row r="128" spans="19:32" x14ac:dyDescent="0.25">
      <c r="S128" s="105" t="s">
        <v>108</v>
      </c>
      <c r="T128" s="116"/>
      <c r="U128" s="116"/>
      <c r="V128" s="116">
        <v>101</v>
      </c>
      <c r="W128" s="116">
        <v>105</v>
      </c>
      <c r="X128" s="116">
        <v>144</v>
      </c>
      <c r="Y128" s="116">
        <v>198</v>
      </c>
      <c r="Z128" s="116">
        <v>222</v>
      </c>
      <c r="AB128" s="113" t="str">
        <f>TEXT(Z128,"###,###")</f>
        <v>222</v>
      </c>
      <c r="AD128" s="131">
        <f>Z128/$Z$7*100</f>
        <v>53.365384615384613</v>
      </c>
    </row>
    <row r="130" spans="19:20" x14ac:dyDescent="0.25">
      <c r="S130" s="105" t="s">
        <v>267</v>
      </c>
      <c r="T130" s="131">
        <v>96.15384615384616</v>
      </c>
    </row>
    <row r="131" spans="19:20" x14ac:dyDescent="0.25">
      <c r="S131" s="105" t="s">
        <v>268</v>
      </c>
      <c r="T131" s="131">
        <v>0</v>
      </c>
    </row>
    <row r="132" spans="19:20" x14ac:dyDescent="0.25">
      <c r="S132" s="105" t="s">
        <v>269</v>
      </c>
      <c r="T132" s="131">
        <v>3.6057692307692304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364229-5ADD-40A1-B400-9670718055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5E10B3-2415-4FD1-869C-64C32551A7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94E1791-FAC0-455A-A45E-253DAB3FEA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88CD2EB-5EEA-4537-8F63-024DB454DD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7972-4C3F-4294-A69E-8897468EB620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172</v>
      </c>
      <c r="T1" s="103"/>
      <c r="U1" s="103"/>
      <c r="V1" s="103"/>
      <c r="W1" s="103"/>
      <c r="X1" s="103"/>
      <c r="Y1" s="104" t="s">
        <v>252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172</v>
      </c>
      <c r="Y3" s="109" t="s">
        <v>252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10.59 The Coorong,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3156</v>
      </c>
      <c r="W4" s="112">
        <v>3621</v>
      </c>
      <c r="X4" s="112">
        <v>4214</v>
      </c>
      <c r="Y4" s="112">
        <v>4045</v>
      </c>
      <c r="Z4" s="112">
        <v>4132</v>
      </c>
      <c r="AB4" s="113" t="str">
        <f>TEXT(Z4,"###,###")</f>
        <v>4,132</v>
      </c>
      <c r="AD4" s="114">
        <f>Z4/Y4-1</f>
        <v>2.1508034610630444E-2</v>
      </c>
      <c r="AF4" s="114">
        <f>Z4/V4-1</f>
        <v>0.30925221799746505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1676</v>
      </c>
      <c r="W5" s="112">
        <v>1873</v>
      </c>
      <c r="X5" s="112">
        <v>2228</v>
      </c>
      <c r="Y5" s="112">
        <v>2092</v>
      </c>
      <c r="Z5" s="112">
        <v>2198</v>
      </c>
      <c r="AB5" s="113" t="str">
        <f>TEXT(Z5,"###,###")</f>
        <v>2,198</v>
      </c>
      <c r="AD5" s="114">
        <f t="shared" ref="AD5:AD9" si="0">Z5/Y5-1</f>
        <v>5.0669216061185463E-2</v>
      </c>
      <c r="AF5" s="114">
        <f t="shared" ref="AF5:AF9" si="1">Z5/V5-1</f>
        <v>0.3114558472553699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1485</v>
      </c>
      <c r="W6" s="112">
        <v>1748</v>
      </c>
      <c r="X6" s="112">
        <v>1982</v>
      </c>
      <c r="Y6" s="112">
        <v>1951</v>
      </c>
      <c r="Z6" s="112">
        <v>1934</v>
      </c>
      <c r="AB6" s="113" t="str">
        <f>TEXT(Z6,"###,###")</f>
        <v>1,934</v>
      </c>
      <c r="AD6" s="114">
        <f t="shared" si="0"/>
        <v>-8.7134802665299604E-3</v>
      </c>
      <c r="AF6" s="114">
        <f t="shared" si="1"/>
        <v>0.30235690235690238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2212</v>
      </c>
      <c r="W7" s="112">
        <v>2482</v>
      </c>
      <c r="X7" s="112">
        <v>2812</v>
      </c>
      <c r="Y7" s="112">
        <v>2671</v>
      </c>
      <c r="Z7" s="112">
        <v>2773</v>
      </c>
      <c r="AB7" s="113" t="str">
        <f>TEXT(Z7,"###,###")</f>
        <v>2,773</v>
      </c>
      <c r="AD7" s="114">
        <f t="shared" si="0"/>
        <v>3.8187944590041267E-2</v>
      </c>
      <c r="AF7" s="114">
        <f t="shared" si="1"/>
        <v>0.25361663652802902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4,132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2,773</v>
      </c>
      <c r="P8" s="69"/>
      <c r="S8" s="111" t="s">
        <v>86</v>
      </c>
      <c r="T8" s="112"/>
      <c r="U8" s="112"/>
      <c r="V8" s="112">
        <v>31772</v>
      </c>
      <c r="W8" s="112">
        <v>30150.3</v>
      </c>
      <c r="X8" s="112">
        <v>28755.46</v>
      </c>
      <c r="Y8" s="112">
        <v>31201</v>
      </c>
      <c r="Z8" s="112">
        <v>29930</v>
      </c>
      <c r="AB8" s="113" t="str">
        <f>TEXT(Z8,"$###,###")</f>
        <v>$29,930</v>
      </c>
      <c r="AD8" s="114">
        <f t="shared" si="0"/>
        <v>-4.0735873850197057E-2</v>
      </c>
      <c r="AF8" s="114">
        <f t="shared" si="1"/>
        <v>-5.7975575978849281E-2</v>
      </c>
    </row>
    <row r="9" spans="1:32" x14ac:dyDescent="0.25">
      <c r="A9" s="32" t="s">
        <v>15</v>
      </c>
      <c r="B9" s="73"/>
      <c r="C9" s="74"/>
      <c r="D9" s="75">
        <f>AD104</f>
        <v>65.997095837366899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53.804543815362429</v>
      </c>
      <c r="P9" s="76" t="s">
        <v>87</v>
      </c>
      <c r="S9" s="111" t="s">
        <v>7</v>
      </c>
      <c r="T9" s="112"/>
      <c r="U9" s="112"/>
      <c r="V9" s="112">
        <v>86717346</v>
      </c>
      <c r="W9" s="112">
        <v>104166730</v>
      </c>
      <c r="X9" s="112">
        <v>129199998</v>
      </c>
      <c r="Y9" s="112">
        <v>121348792</v>
      </c>
      <c r="Z9" s="112">
        <v>127910286</v>
      </c>
      <c r="AB9" s="113" t="str">
        <f>TEXT(Z9/1000000,"$#,###.0")&amp;" mil"</f>
        <v>$127.9 mil</v>
      </c>
      <c r="AD9" s="114">
        <f t="shared" si="0"/>
        <v>5.4071358205197484E-2</v>
      </c>
      <c r="AF9" s="114">
        <f t="shared" si="1"/>
        <v>0.4750253772757298</v>
      </c>
    </row>
    <row r="10" spans="1:32" x14ac:dyDescent="0.25">
      <c r="A10" s="32" t="s">
        <v>18</v>
      </c>
      <c r="B10" s="73"/>
      <c r="C10" s="74"/>
      <c r="D10" s="75">
        <f>AD105</f>
        <v>11.544046466602129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46.195456184637578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67.399927875946631</v>
      </c>
      <c r="P11" s="76" t="s">
        <v>87</v>
      </c>
      <c r="S11" s="111" t="s">
        <v>30</v>
      </c>
      <c r="T11" s="116"/>
      <c r="U11" s="116"/>
      <c r="V11" s="116">
        <v>2511</v>
      </c>
      <c r="W11" s="116">
        <v>2880</v>
      </c>
      <c r="X11" s="116">
        <v>3307</v>
      </c>
      <c r="Y11" s="116">
        <v>3241</v>
      </c>
      <c r="Z11" s="116">
        <v>3229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21.096285611251353</v>
      </c>
      <c r="P12" s="76" t="s">
        <v>87</v>
      </c>
      <c r="S12" s="111" t="s">
        <v>31</v>
      </c>
      <c r="T12" s="116"/>
      <c r="U12" s="116"/>
      <c r="V12" s="116">
        <v>651</v>
      </c>
      <c r="W12" s="116">
        <v>741</v>
      </c>
      <c r="X12" s="116">
        <v>899</v>
      </c>
      <c r="Y12" s="116">
        <v>801</v>
      </c>
      <c r="Z12" s="116">
        <v>908</v>
      </c>
    </row>
    <row r="13" spans="1:32" ht="15" customHeight="1" x14ac:dyDescent="0.25">
      <c r="A13" s="32" t="s">
        <v>20</v>
      </c>
      <c r="B13" s="74"/>
      <c r="C13" s="74"/>
      <c r="D13" s="75">
        <f>AD108</f>
        <v>15.755082284607939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11.431662459430219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23.063891577928363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17.545982575024201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17.621621621621621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927</v>
      </c>
      <c r="Z15" s="116">
        <v>932</v>
      </c>
      <c r="AB15" s="121">
        <f t="shared" ref="AB15:AB34" si="2">IF(Z15="np",0,Z15/$Z$34)</f>
        <v>0.22566585956416466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20.90997095837367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82.378378378378386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30</v>
      </c>
      <c r="Z16" s="116">
        <v>27</v>
      </c>
      <c r="AB16" s="121">
        <f t="shared" si="2"/>
        <v>6.5375302663438261E-3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139</v>
      </c>
      <c r="Z17" s="116">
        <v>137</v>
      </c>
      <c r="AB17" s="121">
        <f t="shared" si="2"/>
        <v>3.3171912832929785E-2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</v>
      </c>
      <c r="Z18" s="116">
        <v>13</v>
      </c>
      <c r="AB18" s="121">
        <f t="shared" si="2"/>
        <v>3.1476997578692495E-3</v>
      </c>
    </row>
    <row r="19" spans="1:28" x14ac:dyDescent="0.25">
      <c r="A19" s="65" t="str">
        <f>$S$1&amp;" ("&amp;$V$2&amp;" to "&amp;$Z$2&amp;")"</f>
        <v>The Coorong (2015-16 to 2019-20)</v>
      </c>
      <c r="B19" s="65"/>
      <c r="C19" s="65"/>
      <c r="D19" s="65"/>
      <c r="E19" s="65"/>
      <c r="F19" s="65"/>
      <c r="G19" s="65" t="str">
        <f>$S$1&amp;" ("&amp;$V$2&amp;" to "&amp;$Z$2&amp;")"</f>
        <v>The Coorong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161</v>
      </c>
      <c r="Z19" s="116">
        <v>142</v>
      </c>
      <c r="AB19" s="121">
        <f t="shared" si="2"/>
        <v>3.4382566585956419E-2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69</v>
      </c>
      <c r="Z20" s="116">
        <v>80</v>
      </c>
      <c r="AB20" s="121">
        <f t="shared" si="2"/>
        <v>1.9370460048426151E-2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214</v>
      </c>
      <c r="Z21" s="116">
        <v>277</v>
      </c>
      <c r="AB21" s="121">
        <f t="shared" si="2"/>
        <v>6.7070217917675548E-2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153</v>
      </c>
      <c r="Z22" s="116">
        <v>162</v>
      </c>
      <c r="AB22" s="121">
        <f t="shared" si="2"/>
        <v>3.9225181598062951E-2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244</v>
      </c>
      <c r="Z23" s="116">
        <v>267</v>
      </c>
      <c r="AB23" s="121">
        <f t="shared" si="2"/>
        <v>6.4648910411622282E-2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15</v>
      </c>
      <c r="Z24" s="116">
        <v>5</v>
      </c>
      <c r="AB24" s="121">
        <f t="shared" si="2"/>
        <v>1.2106537530266344E-3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68</v>
      </c>
      <c r="Z25" s="116">
        <v>71</v>
      </c>
      <c r="AB25" s="121">
        <f t="shared" si="2"/>
        <v>1.7191283292978209E-2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129</v>
      </c>
      <c r="Z26" s="116">
        <v>128</v>
      </c>
      <c r="AB26" s="121">
        <f t="shared" si="2"/>
        <v>3.099273607748184E-2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151</v>
      </c>
      <c r="Z27" s="116">
        <v>159</v>
      </c>
      <c r="AB27" s="121">
        <f t="shared" si="2"/>
        <v>3.8498789346246974E-2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190</v>
      </c>
      <c r="Z28" s="116">
        <v>205</v>
      </c>
      <c r="AB28" s="121">
        <f t="shared" si="2"/>
        <v>4.9636803874092007E-2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182</v>
      </c>
      <c r="Z29" s="116">
        <v>117</v>
      </c>
      <c r="AB29" s="121">
        <f t="shared" si="2"/>
        <v>2.8329297820823246E-2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224</v>
      </c>
      <c r="Z30" s="116">
        <v>229</v>
      </c>
      <c r="AB30" s="121">
        <f t="shared" si="2"/>
        <v>5.5447941888619852E-2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354</v>
      </c>
      <c r="Z31" s="116">
        <v>360</v>
      </c>
      <c r="AB31" s="121">
        <f t="shared" si="2"/>
        <v>8.7167070217917669E-2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61</v>
      </c>
      <c r="Z32" s="116">
        <v>62</v>
      </c>
      <c r="AB32" s="121">
        <f t="shared" si="2"/>
        <v>1.5012106537530266E-2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116</v>
      </c>
      <c r="Z33" s="116">
        <v>138</v>
      </c>
      <c r="AB33" s="121">
        <f t="shared" si="2"/>
        <v>3.3414043583535107E-2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4045</v>
      </c>
      <c r="Z34" s="124">
        <v>4130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2286</v>
      </c>
      <c r="AB37" s="136">
        <f>Z37/Z40*100</f>
        <v>82.378378378378386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489</v>
      </c>
      <c r="AB38" s="136">
        <f>Z38/Z40*100</f>
        <v>17.621621621621621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2775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</v>
      </c>
      <c r="W44" s="116">
        <v>0</v>
      </c>
      <c r="X44" s="116">
        <v>12</v>
      </c>
      <c r="Y44" s="116">
        <v>4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41</v>
      </c>
      <c r="W45" s="116">
        <v>55</v>
      </c>
      <c r="X45" s="116">
        <v>55</v>
      </c>
      <c r="Y45" s="116">
        <v>42</v>
      </c>
      <c r="Z45" s="116">
        <v>80</v>
      </c>
    </row>
    <row r="46" spans="19:32" x14ac:dyDescent="0.25">
      <c r="S46" s="119" t="s">
        <v>39</v>
      </c>
      <c r="T46" s="119"/>
      <c r="U46" s="116"/>
      <c r="V46" s="116">
        <v>109</v>
      </c>
      <c r="W46" s="116">
        <v>131</v>
      </c>
      <c r="X46" s="116">
        <v>161</v>
      </c>
      <c r="Y46" s="116">
        <v>124</v>
      </c>
      <c r="Z46" s="116">
        <v>105</v>
      </c>
    </row>
    <row r="47" spans="19:32" x14ac:dyDescent="0.25">
      <c r="S47" s="119" t="s">
        <v>40</v>
      </c>
      <c r="T47" s="119"/>
      <c r="U47" s="116"/>
      <c r="V47" s="116">
        <v>141</v>
      </c>
      <c r="W47" s="116">
        <v>175</v>
      </c>
      <c r="X47" s="116">
        <v>162</v>
      </c>
      <c r="Y47" s="116">
        <v>218</v>
      </c>
      <c r="Z47" s="116">
        <v>229</v>
      </c>
    </row>
    <row r="48" spans="19:32" x14ac:dyDescent="0.25">
      <c r="S48" s="119" t="s">
        <v>41</v>
      </c>
      <c r="T48" s="119"/>
      <c r="U48" s="116"/>
      <c r="V48" s="116">
        <v>166</v>
      </c>
      <c r="W48" s="116">
        <v>182</v>
      </c>
      <c r="X48" s="116">
        <v>191</v>
      </c>
      <c r="Y48" s="116">
        <v>206</v>
      </c>
      <c r="Z48" s="116">
        <v>218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154</v>
      </c>
      <c r="W49" s="116">
        <v>169</v>
      </c>
      <c r="X49" s="116">
        <v>179</v>
      </c>
      <c r="Y49" s="116">
        <v>175</v>
      </c>
      <c r="Z49" s="116">
        <v>189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The Coorong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146</v>
      </c>
      <c r="W50" s="116">
        <v>136</v>
      </c>
      <c r="X50" s="116">
        <v>163</v>
      </c>
      <c r="Y50" s="116">
        <v>163</v>
      </c>
      <c r="Z50" s="116">
        <v>166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152</v>
      </c>
      <c r="W51" s="116">
        <v>182</v>
      </c>
      <c r="X51" s="116">
        <v>149</v>
      </c>
      <c r="Y51" s="116">
        <v>169</v>
      </c>
      <c r="Z51" s="116">
        <v>174</v>
      </c>
    </row>
    <row r="52" spans="1:26" ht="15" customHeight="1" x14ac:dyDescent="0.25">
      <c r="S52" s="119" t="s">
        <v>45</v>
      </c>
      <c r="T52" s="119"/>
      <c r="U52" s="116"/>
      <c r="V52" s="116">
        <v>147</v>
      </c>
      <c r="W52" s="116">
        <v>152</v>
      </c>
      <c r="X52" s="116">
        <v>202</v>
      </c>
      <c r="Y52" s="116">
        <v>183</v>
      </c>
      <c r="Z52" s="116">
        <v>187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183</v>
      </c>
      <c r="W53" s="116">
        <v>172</v>
      </c>
      <c r="X53" s="116">
        <v>199</v>
      </c>
      <c r="Y53" s="116">
        <v>180</v>
      </c>
      <c r="Z53" s="116">
        <v>184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172</v>
      </c>
      <c r="W54" s="116">
        <v>216</v>
      </c>
      <c r="X54" s="116">
        <v>248</v>
      </c>
      <c r="Y54" s="116">
        <v>228</v>
      </c>
      <c r="Z54" s="116">
        <v>239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112</v>
      </c>
      <c r="W55" s="116">
        <v>141</v>
      </c>
      <c r="X55" s="116">
        <v>165</v>
      </c>
      <c r="Y55" s="116">
        <v>181</v>
      </c>
      <c r="Z55" s="116">
        <v>217</v>
      </c>
    </row>
    <row r="56" spans="1:26" ht="15" customHeight="1" x14ac:dyDescent="0.25">
      <c r="S56" s="119" t="s">
        <v>49</v>
      </c>
      <c r="T56" s="119"/>
      <c r="U56" s="116"/>
      <c r="V56" s="116">
        <v>77</v>
      </c>
      <c r="W56" s="116">
        <v>85</v>
      </c>
      <c r="X56" s="116">
        <v>117</v>
      </c>
      <c r="Y56" s="116">
        <v>113</v>
      </c>
      <c r="Z56" s="116">
        <v>111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47</v>
      </c>
      <c r="W57" s="116">
        <v>48</v>
      </c>
      <c r="X57" s="116">
        <v>55</v>
      </c>
      <c r="Y57" s="116">
        <v>56</v>
      </c>
      <c r="Z57" s="116">
        <v>62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16</v>
      </c>
      <c r="W58" s="116">
        <v>20</v>
      </c>
      <c r="X58" s="116">
        <v>28</v>
      </c>
      <c r="Y58" s="116">
        <v>40</v>
      </c>
      <c r="Z58" s="116">
        <v>43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7</v>
      </c>
      <c r="W59" s="116">
        <v>9</v>
      </c>
      <c r="X59" s="116">
        <v>4</v>
      </c>
      <c r="Y59" s="116">
        <v>4</v>
      </c>
      <c r="Z59" s="116">
        <v>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3</v>
      </c>
      <c r="X60" s="116">
        <v>6</v>
      </c>
      <c r="Y60" s="116">
        <v>5</v>
      </c>
      <c r="Z60" s="116">
        <v>4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1675</v>
      </c>
      <c r="W61" s="116">
        <v>1873</v>
      </c>
      <c r="X61" s="116">
        <v>2233</v>
      </c>
      <c r="Y61" s="116">
        <v>2093</v>
      </c>
      <c r="Z61" s="116">
        <v>2197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8</v>
      </c>
      <c r="X63" s="116">
        <v>0</v>
      </c>
      <c r="Y63" s="116">
        <v>0</v>
      </c>
      <c r="Z63" s="116">
        <v>6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38</v>
      </c>
      <c r="W64" s="116">
        <v>27</v>
      </c>
      <c r="X64" s="116">
        <v>48</v>
      </c>
      <c r="Y64" s="116">
        <v>33</v>
      </c>
      <c r="Z64" s="116">
        <v>48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The Coorong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105</v>
      </c>
      <c r="W65" s="116">
        <v>132</v>
      </c>
      <c r="X65" s="116">
        <v>168</v>
      </c>
      <c r="Y65" s="116">
        <v>152</v>
      </c>
      <c r="Z65" s="116">
        <v>126</v>
      </c>
    </row>
    <row r="66" spans="1:26" x14ac:dyDescent="0.25">
      <c r="S66" s="119" t="s">
        <v>40</v>
      </c>
      <c r="T66" s="119"/>
      <c r="U66" s="116"/>
      <c r="V66" s="116">
        <v>108</v>
      </c>
      <c r="W66" s="116">
        <v>137</v>
      </c>
      <c r="X66" s="116">
        <v>160</v>
      </c>
      <c r="Y66" s="116">
        <v>186</v>
      </c>
      <c r="Z66" s="116">
        <v>183</v>
      </c>
    </row>
    <row r="67" spans="1:26" x14ac:dyDescent="0.25">
      <c r="S67" s="119" t="s">
        <v>41</v>
      </c>
      <c r="T67" s="119"/>
      <c r="U67" s="116"/>
      <c r="V67" s="116">
        <v>119</v>
      </c>
      <c r="W67" s="116">
        <v>154</v>
      </c>
      <c r="X67" s="116">
        <v>151</v>
      </c>
      <c r="Y67" s="116">
        <v>176</v>
      </c>
      <c r="Z67" s="116">
        <v>189</v>
      </c>
    </row>
    <row r="68" spans="1:26" x14ac:dyDescent="0.25">
      <c r="S68" s="119" t="s">
        <v>42</v>
      </c>
      <c r="T68" s="119"/>
      <c r="U68" s="116"/>
      <c r="V68" s="116">
        <v>111</v>
      </c>
      <c r="W68" s="116">
        <v>133</v>
      </c>
      <c r="X68" s="116">
        <v>173</v>
      </c>
      <c r="Y68" s="116">
        <v>180</v>
      </c>
      <c r="Z68" s="116">
        <v>162</v>
      </c>
    </row>
    <row r="69" spans="1:26" x14ac:dyDescent="0.25">
      <c r="S69" s="119" t="s">
        <v>43</v>
      </c>
      <c r="T69" s="119"/>
      <c r="U69" s="116"/>
      <c r="V69" s="116">
        <v>131</v>
      </c>
      <c r="W69" s="116">
        <v>134</v>
      </c>
      <c r="X69" s="116">
        <v>137</v>
      </c>
      <c r="Y69" s="116">
        <v>155</v>
      </c>
      <c r="Z69" s="116">
        <v>125</v>
      </c>
    </row>
    <row r="70" spans="1:26" x14ac:dyDescent="0.25">
      <c r="S70" s="119" t="s">
        <v>44</v>
      </c>
      <c r="T70" s="119"/>
      <c r="U70" s="116"/>
      <c r="V70" s="116">
        <v>124</v>
      </c>
      <c r="W70" s="116">
        <v>171</v>
      </c>
      <c r="X70" s="116">
        <v>183</v>
      </c>
      <c r="Y70" s="116">
        <v>165</v>
      </c>
      <c r="Z70" s="116">
        <v>170</v>
      </c>
    </row>
    <row r="71" spans="1:26" x14ac:dyDescent="0.25">
      <c r="S71" s="119" t="s">
        <v>45</v>
      </c>
      <c r="T71" s="119"/>
      <c r="U71" s="116"/>
      <c r="V71" s="116">
        <v>153</v>
      </c>
      <c r="W71" s="116">
        <v>162</v>
      </c>
      <c r="X71" s="116">
        <v>160</v>
      </c>
      <c r="Y71" s="116">
        <v>178</v>
      </c>
      <c r="Z71" s="116">
        <v>194</v>
      </c>
    </row>
    <row r="72" spans="1:26" x14ac:dyDescent="0.25">
      <c r="S72" s="119" t="s">
        <v>46</v>
      </c>
      <c r="T72" s="119"/>
      <c r="U72" s="116"/>
      <c r="V72" s="116">
        <v>209</v>
      </c>
      <c r="W72" s="116">
        <v>229</v>
      </c>
      <c r="X72" s="116">
        <v>252</v>
      </c>
      <c r="Y72" s="116">
        <v>226</v>
      </c>
      <c r="Z72" s="116">
        <v>197</v>
      </c>
    </row>
    <row r="73" spans="1:26" x14ac:dyDescent="0.25">
      <c r="S73" s="119" t="s">
        <v>47</v>
      </c>
      <c r="T73" s="119"/>
      <c r="U73" s="116"/>
      <c r="V73" s="116">
        <v>155</v>
      </c>
      <c r="W73" s="116">
        <v>187</v>
      </c>
      <c r="X73" s="116">
        <v>205</v>
      </c>
      <c r="Y73" s="116">
        <v>207</v>
      </c>
      <c r="Z73" s="116">
        <v>220</v>
      </c>
    </row>
    <row r="74" spans="1:26" x14ac:dyDescent="0.25">
      <c r="S74" s="119" t="s">
        <v>48</v>
      </c>
      <c r="T74" s="119"/>
      <c r="U74" s="116"/>
      <c r="V74" s="116">
        <v>105</v>
      </c>
      <c r="W74" s="116">
        <v>153</v>
      </c>
      <c r="X74" s="116">
        <v>157</v>
      </c>
      <c r="Y74" s="116">
        <v>163</v>
      </c>
      <c r="Z74" s="116">
        <v>156</v>
      </c>
    </row>
    <row r="75" spans="1:26" x14ac:dyDescent="0.25">
      <c r="S75" s="119" t="s">
        <v>49</v>
      </c>
      <c r="T75" s="119"/>
      <c r="U75" s="116"/>
      <c r="V75" s="116">
        <v>68</v>
      </c>
      <c r="W75" s="116">
        <v>67</v>
      </c>
      <c r="X75" s="116">
        <v>87</v>
      </c>
      <c r="Y75" s="116">
        <v>76</v>
      </c>
      <c r="Z75" s="116">
        <v>76</v>
      </c>
    </row>
    <row r="76" spans="1:26" x14ac:dyDescent="0.25">
      <c r="S76" s="119" t="s">
        <v>50</v>
      </c>
      <c r="T76" s="119"/>
      <c r="U76" s="116"/>
      <c r="V76" s="116">
        <v>30</v>
      </c>
      <c r="W76" s="116">
        <v>43</v>
      </c>
      <c r="X76" s="116">
        <v>45</v>
      </c>
      <c r="Y76" s="116">
        <v>39</v>
      </c>
      <c r="Z76" s="116">
        <v>41</v>
      </c>
    </row>
    <row r="77" spans="1:26" x14ac:dyDescent="0.25">
      <c r="S77" s="119" t="s">
        <v>51</v>
      </c>
      <c r="T77" s="119"/>
      <c r="U77" s="116"/>
      <c r="V77" s="116">
        <v>7</v>
      </c>
      <c r="W77" s="116">
        <v>7</v>
      </c>
      <c r="X77" s="116">
        <v>13</v>
      </c>
      <c r="Y77" s="116">
        <v>19</v>
      </c>
      <c r="Z77" s="116">
        <v>28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6</v>
      </c>
      <c r="X78" s="116">
        <v>4</v>
      </c>
      <c r="Y78" s="116">
        <v>4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4</v>
      </c>
    </row>
    <row r="80" spans="1:26" x14ac:dyDescent="0.25">
      <c r="S80" s="122" t="s">
        <v>54</v>
      </c>
      <c r="T80" s="122"/>
      <c r="U80" s="116"/>
      <c r="V80" s="116">
        <v>1489</v>
      </c>
      <c r="W80" s="116">
        <v>1748</v>
      </c>
      <c r="X80" s="116">
        <v>1978</v>
      </c>
      <c r="Y80" s="116">
        <v>1947</v>
      </c>
      <c r="Z80" s="116">
        <v>1930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The Coorong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149</v>
      </c>
      <c r="W83" s="116">
        <v>156</v>
      </c>
      <c r="X83" s="116">
        <v>168</v>
      </c>
      <c r="Y83" s="116">
        <v>166</v>
      </c>
      <c r="Z83" s="116">
        <v>172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34</v>
      </c>
      <c r="W84" s="116">
        <v>51</v>
      </c>
      <c r="X84" s="116">
        <v>47</v>
      </c>
      <c r="Y84" s="116">
        <v>55</v>
      </c>
      <c r="Z84" s="116">
        <v>48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154</v>
      </c>
      <c r="W85" s="116">
        <v>163</v>
      </c>
      <c r="X85" s="116">
        <v>187</v>
      </c>
      <c r="Y85" s="116">
        <v>186</v>
      </c>
      <c r="Z85" s="116">
        <v>180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4,132</v>
      </c>
      <c r="D86" s="98">
        <f t="shared" ref="D86:D91" si="4">AD4</f>
        <v>2.1508034610630444E-2</v>
      </c>
      <c r="E86" s="99">
        <f t="shared" ref="E86:E91" si="5">AD4</f>
        <v>2.1508034610630444E-2</v>
      </c>
      <c r="F86" s="98">
        <f t="shared" ref="F86:F91" si="6">AF4</f>
        <v>0.30925221799746505</v>
      </c>
      <c r="G86" s="99">
        <f t="shared" ref="G86:G91" si="7">AF4</f>
        <v>0.30925221799746505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26</v>
      </c>
      <c r="W86" s="116">
        <v>34</v>
      </c>
      <c r="X86" s="116">
        <v>37</v>
      </c>
      <c r="Y86" s="116">
        <v>44</v>
      </c>
      <c r="Z86" s="116">
        <v>34</v>
      </c>
    </row>
    <row r="87" spans="1:30" ht="15" customHeight="1" x14ac:dyDescent="0.25">
      <c r="A87" s="100" t="s">
        <v>4</v>
      </c>
      <c r="B87" s="51"/>
      <c r="C87" s="101" t="str">
        <f t="shared" si="3"/>
        <v>2,198</v>
      </c>
      <c r="D87" s="98">
        <f t="shared" si="4"/>
        <v>5.0669216061185463E-2</v>
      </c>
      <c r="E87" s="99">
        <f t="shared" si="5"/>
        <v>5.0669216061185463E-2</v>
      </c>
      <c r="F87" s="98">
        <f t="shared" si="6"/>
        <v>0.3114558472553699</v>
      </c>
      <c r="G87" s="99">
        <f t="shared" si="7"/>
        <v>0.3114558472553699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13</v>
      </c>
      <c r="W87" s="116">
        <v>15</v>
      </c>
      <c r="X87" s="116">
        <v>16</v>
      </c>
      <c r="Y87" s="116">
        <v>23</v>
      </c>
      <c r="Z87" s="116">
        <v>13</v>
      </c>
    </row>
    <row r="88" spans="1:30" ht="15" customHeight="1" x14ac:dyDescent="0.25">
      <c r="A88" s="100" t="s">
        <v>5</v>
      </c>
      <c r="B88" s="51"/>
      <c r="C88" s="101" t="str">
        <f t="shared" si="3"/>
        <v>1,934</v>
      </c>
      <c r="D88" s="98">
        <f t="shared" si="4"/>
        <v>-8.7134802665299604E-3</v>
      </c>
      <c r="E88" s="99">
        <f t="shared" si="5"/>
        <v>-8.7134802665299604E-3</v>
      </c>
      <c r="F88" s="98">
        <f t="shared" si="6"/>
        <v>0.30235690235690238</v>
      </c>
      <c r="G88" s="99">
        <f t="shared" si="7"/>
        <v>0.30235690235690238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34</v>
      </c>
      <c r="W88" s="116">
        <v>38</v>
      </c>
      <c r="X88" s="116">
        <v>49</v>
      </c>
      <c r="Y88" s="116">
        <v>41</v>
      </c>
      <c r="Z88" s="116">
        <v>40</v>
      </c>
    </row>
    <row r="89" spans="1:30" ht="15" customHeight="1" x14ac:dyDescent="0.25">
      <c r="A89" s="51" t="s">
        <v>6</v>
      </c>
      <c r="B89" s="51"/>
      <c r="C89" s="101" t="str">
        <f t="shared" si="3"/>
        <v>2,773</v>
      </c>
      <c r="D89" s="98">
        <f t="shared" si="4"/>
        <v>3.8187944590041267E-2</v>
      </c>
      <c r="E89" s="99">
        <f t="shared" si="5"/>
        <v>3.8187944590041267E-2</v>
      </c>
      <c r="F89" s="98">
        <f t="shared" si="6"/>
        <v>0.25361663652802902</v>
      </c>
      <c r="G89" s="99">
        <f t="shared" si="7"/>
        <v>0.25361663652802902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153</v>
      </c>
      <c r="W89" s="116">
        <v>161</v>
      </c>
      <c r="X89" s="116">
        <v>170</v>
      </c>
      <c r="Y89" s="116">
        <v>175</v>
      </c>
      <c r="Z89" s="116">
        <v>175</v>
      </c>
    </row>
    <row r="90" spans="1:30" ht="15" customHeight="1" x14ac:dyDescent="0.25">
      <c r="A90" s="51" t="s">
        <v>100</v>
      </c>
      <c r="B90" s="51"/>
      <c r="C90" s="101" t="str">
        <f t="shared" si="3"/>
        <v>$29,930</v>
      </c>
      <c r="D90" s="98">
        <f t="shared" si="4"/>
        <v>-4.0735873850197057E-2</v>
      </c>
      <c r="E90" s="99">
        <f t="shared" si="5"/>
        <v>-4.0735873850197057E-2</v>
      </c>
      <c r="F90" s="98">
        <f t="shared" si="6"/>
        <v>-5.7975575978849281E-2</v>
      </c>
      <c r="G90" s="99">
        <f t="shared" si="7"/>
        <v>-5.7975575978849281E-2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240</v>
      </c>
      <c r="W90" s="116">
        <v>273</v>
      </c>
      <c r="X90" s="116">
        <v>295</v>
      </c>
      <c r="Y90" s="116">
        <v>297</v>
      </c>
      <c r="Z90" s="116">
        <v>295</v>
      </c>
    </row>
    <row r="91" spans="1:30" ht="15" customHeight="1" x14ac:dyDescent="0.25">
      <c r="A91" s="51" t="s">
        <v>7</v>
      </c>
      <c r="B91" s="51"/>
      <c r="C91" s="101" t="str">
        <f t="shared" si="3"/>
        <v>$127.9 mil</v>
      </c>
      <c r="D91" s="98">
        <f t="shared" si="4"/>
        <v>5.4071358205197484E-2</v>
      </c>
      <c r="E91" s="99">
        <f t="shared" si="5"/>
        <v>5.4071358205197484E-2</v>
      </c>
      <c r="F91" s="98">
        <f t="shared" si="6"/>
        <v>0.4750253772757298</v>
      </c>
      <c r="G91" s="99">
        <f t="shared" si="7"/>
        <v>0.4750253772757298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1203</v>
      </c>
      <c r="W91" s="116">
        <v>1315</v>
      </c>
      <c r="X91" s="116">
        <v>1516</v>
      </c>
      <c r="Y91" s="116">
        <v>1430</v>
      </c>
      <c r="Z91" s="116">
        <v>1492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62</v>
      </c>
      <c r="W93" s="116">
        <v>70</v>
      </c>
      <c r="X93" s="116">
        <v>83</v>
      </c>
      <c r="Y93" s="116">
        <v>79</v>
      </c>
      <c r="Z93" s="116">
        <v>91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132</v>
      </c>
      <c r="W94" s="116">
        <v>152</v>
      </c>
      <c r="X94" s="116">
        <v>158</v>
      </c>
      <c r="Y94" s="116">
        <v>161</v>
      </c>
      <c r="Z94" s="116">
        <v>158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31</v>
      </c>
      <c r="W95" s="116">
        <v>37</v>
      </c>
      <c r="X95" s="116">
        <v>38</v>
      </c>
      <c r="Y95" s="116">
        <v>42</v>
      </c>
      <c r="Z95" s="116">
        <v>35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152</v>
      </c>
      <c r="W96" s="116">
        <v>173</v>
      </c>
      <c r="X96" s="116">
        <v>184</v>
      </c>
      <c r="Y96" s="116">
        <v>192</v>
      </c>
      <c r="Z96" s="116">
        <v>189</v>
      </c>
    </row>
    <row r="97" spans="1:32" ht="15" customHeight="1" x14ac:dyDescent="0.25">
      <c r="S97" s="119" t="s">
        <v>191</v>
      </c>
      <c r="T97" s="119"/>
      <c r="U97" s="116"/>
      <c r="V97" s="116">
        <v>126</v>
      </c>
      <c r="W97" s="116">
        <v>144</v>
      </c>
      <c r="X97" s="116">
        <v>164</v>
      </c>
      <c r="Y97" s="116">
        <v>156</v>
      </c>
      <c r="Z97" s="116">
        <v>145</v>
      </c>
    </row>
    <row r="98" spans="1:32" ht="15" customHeight="1" x14ac:dyDescent="0.25">
      <c r="S98" s="119" t="s">
        <v>192</v>
      </c>
      <c r="T98" s="119"/>
      <c r="U98" s="116"/>
      <c r="V98" s="116">
        <v>111</v>
      </c>
      <c r="W98" s="116">
        <v>129</v>
      </c>
      <c r="X98" s="116">
        <v>137</v>
      </c>
      <c r="Y98" s="116">
        <v>130</v>
      </c>
      <c r="Z98" s="116">
        <v>114</v>
      </c>
    </row>
    <row r="99" spans="1:32" ht="15" customHeight="1" x14ac:dyDescent="0.25">
      <c r="S99" s="119" t="s">
        <v>193</v>
      </c>
      <c r="T99" s="119"/>
      <c r="U99" s="116"/>
      <c r="V99" s="116">
        <v>23</v>
      </c>
      <c r="W99" s="116">
        <v>21</v>
      </c>
      <c r="X99" s="116">
        <v>22</v>
      </c>
      <c r="Y99" s="116">
        <v>24</v>
      </c>
      <c r="Z99" s="116">
        <v>27</v>
      </c>
    </row>
    <row r="100" spans="1:32" ht="15" customHeight="1" x14ac:dyDescent="0.25">
      <c r="S100" s="119" t="s">
        <v>59</v>
      </c>
      <c r="T100" s="119"/>
      <c r="U100" s="116"/>
      <c r="V100" s="116">
        <v>120</v>
      </c>
      <c r="W100" s="116">
        <v>136</v>
      </c>
      <c r="X100" s="116">
        <v>162</v>
      </c>
      <c r="Y100" s="116">
        <v>171</v>
      </c>
      <c r="Z100" s="116">
        <v>187</v>
      </c>
    </row>
    <row r="101" spans="1:32" x14ac:dyDescent="0.25">
      <c r="A101" s="20"/>
      <c r="S101" s="122" t="s">
        <v>54</v>
      </c>
      <c r="T101" s="122"/>
      <c r="U101" s="116"/>
      <c r="V101" s="116">
        <v>1007</v>
      </c>
      <c r="W101" s="116">
        <v>1167</v>
      </c>
      <c r="X101" s="116">
        <v>1302</v>
      </c>
      <c r="Y101" s="116">
        <v>1248</v>
      </c>
      <c r="Z101" s="116">
        <v>1284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2086</v>
      </c>
      <c r="W104" s="116">
        <v>2455</v>
      </c>
      <c r="X104" s="116">
        <v>2668</v>
      </c>
      <c r="Y104" s="116">
        <v>2657</v>
      </c>
      <c r="Z104" s="116">
        <v>2727</v>
      </c>
      <c r="AB104" s="113" t="str">
        <f>TEXT(Z104,"###,###")</f>
        <v>2,727</v>
      </c>
      <c r="AD104" s="134">
        <f>Z104/($Z$4)*100</f>
        <v>65.997095837366899</v>
      </c>
      <c r="AF104" s="113"/>
    </row>
    <row r="105" spans="1:32" x14ac:dyDescent="0.25">
      <c r="S105" s="119" t="s">
        <v>18</v>
      </c>
      <c r="T105" s="119"/>
      <c r="U105" s="116"/>
      <c r="V105" s="116">
        <v>382</v>
      </c>
      <c r="W105" s="116">
        <v>444</v>
      </c>
      <c r="X105" s="116">
        <v>490</v>
      </c>
      <c r="Y105" s="116">
        <v>486</v>
      </c>
      <c r="Z105" s="116">
        <v>477</v>
      </c>
      <c r="AB105" s="113" t="str">
        <f>TEXT(Z105,"###,###")</f>
        <v>477</v>
      </c>
      <c r="AD105" s="134">
        <f>Z105/($Z$4)*100</f>
        <v>11.544046466602129</v>
      </c>
      <c r="AF105" s="113"/>
    </row>
    <row r="106" spans="1:32" x14ac:dyDescent="0.25">
      <c r="S106" s="122" t="s">
        <v>54</v>
      </c>
      <c r="T106" s="122"/>
      <c r="U106" s="124"/>
      <c r="V106" s="124">
        <v>2468</v>
      </c>
      <c r="W106" s="124">
        <v>2899</v>
      </c>
      <c r="X106" s="124">
        <v>3158</v>
      </c>
      <c r="Y106" s="124">
        <v>3143</v>
      </c>
      <c r="Z106" s="124">
        <v>3204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636</v>
      </c>
      <c r="W108" s="116">
        <v>781</v>
      </c>
      <c r="X108" s="116">
        <v>927</v>
      </c>
      <c r="Y108" s="116">
        <v>592</v>
      </c>
      <c r="Z108" s="116">
        <v>651</v>
      </c>
      <c r="AB108" s="113" t="str">
        <f>TEXT(Z108,"###,###")</f>
        <v>651</v>
      </c>
      <c r="AD108" s="134">
        <f>Z108/($Z$4)*100</f>
        <v>15.755082284607939</v>
      </c>
      <c r="AF108" s="113"/>
    </row>
    <row r="109" spans="1:32" x14ac:dyDescent="0.25">
      <c r="S109" s="119" t="s">
        <v>21</v>
      </c>
      <c r="T109" s="119"/>
      <c r="U109" s="116"/>
      <c r="V109" s="116">
        <v>614</v>
      </c>
      <c r="W109" s="116">
        <v>653</v>
      </c>
      <c r="X109" s="116">
        <v>723</v>
      </c>
      <c r="Y109" s="116">
        <v>900</v>
      </c>
      <c r="Z109" s="116">
        <v>953</v>
      </c>
      <c r="AB109" s="113" t="str">
        <f>TEXT(Z109,"###,###")</f>
        <v>953</v>
      </c>
      <c r="AD109" s="134">
        <f>Z109/($Z$4)*100</f>
        <v>23.063891577928363</v>
      </c>
      <c r="AF109" s="113"/>
    </row>
    <row r="110" spans="1:32" x14ac:dyDescent="0.25">
      <c r="S110" s="119" t="s">
        <v>22</v>
      </c>
      <c r="T110" s="119"/>
      <c r="U110" s="116"/>
      <c r="V110" s="116">
        <v>523</v>
      </c>
      <c r="W110" s="116">
        <v>687</v>
      </c>
      <c r="X110" s="116">
        <v>694</v>
      </c>
      <c r="Y110" s="116">
        <v>787</v>
      </c>
      <c r="Z110" s="116">
        <v>725</v>
      </c>
      <c r="AB110" s="113" t="str">
        <f>TEXT(Z110,"###,###")</f>
        <v>725</v>
      </c>
      <c r="AD110" s="134">
        <f>Z110/($Z$4)*100</f>
        <v>17.545982575024201</v>
      </c>
      <c r="AF110" s="113"/>
    </row>
    <row r="111" spans="1:32" x14ac:dyDescent="0.25">
      <c r="S111" s="119" t="s">
        <v>23</v>
      </c>
      <c r="T111" s="119"/>
      <c r="U111" s="116"/>
      <c r="V111" s="116">
        <v>689</v>
      </c>
      <c r="W111" s="116">
        <v>778</v>
      </c>
      <c r="X111" s="116">
        <v>810</v>
      </c>
      <c r="Y111" s="116">
        <v>864</v>
      </c>
      <c r="Z111" s="116">
        <v>864</v>
      </c>
      <c r="AB111" s="113" t="str">
        <f>TEXT(Z111,"###,###")</f>
        <v>864</v>
      </c>
      <c r="AD111" s="134">
        <f>Z111/($Z$4)*100</f>
        <v>20.90997095837367</v>
      </c>
      <c r="AF111" s="113"/>
    </row>
    <row r="112" spans="1:32" x14ac:dyDescent="0.25">
      <c r="S112" s="122" t="s">
        <v>54</v>
      </c>
      <c r="T112" s="122"/>
      <c r="U112" s="116"/>
      <c r="V112" s="116">
        <v>3159</v>
      </c>
      <c r="W112" s="116">
        <v>3621</v>
      </c>
      <c r="X112" s="116">
        <v>4209</v>
      </c>
      <c r="Y112" s="116">
        <v>4041</v>
      </c>
      <c r="Z112" s="116">
        <v>4134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40.71</v>
      </c>
      <c r="W118" s="135">
        <v>44.05</v>
      </c>
      <c r="X118" s="135">
        <v>44.41</v>
      </c>
      <c r="Y118" s="135">
        <v>44.2</v>
      </c>
      <c r="Z118" s="135">
        <v>44.69</v>
      </c>
      <c r="AB118" s="113" t="str">
        <f>TEXT(Z118,"##.0")</f>
        <v>44.7</v>
      </c>
    </row>
    <row r="120" spans="19:32" x14ac:dyDescent="0.25">
      <c r="S120" s="105" t="s">
        <v>102</v>
      </c>
      <c r="T120" s="116"/>
      <c r="U120" s="116"/>
      <c r="V120" s="116">
        <v>1557</v>
      </c>
      <c r="W120" s="116">
        <v>1741</v>
      </c>
      <c r="X120" s="116">
        <v>1911</v>
      </c>
      <c r="Y120" s="116">
        <v>1870</v>
      </c>
      <c r="Z120" s="116">
        <v>1869</v>
      </c>
      <c r="AB120" s="113" t="str">
        <f>TEXT(Z120,"###,###")</f>
        <v>1,869</v>
      </c>
    </row>
    <row r="121" spans="19:32" x14ac:dyDescent="0.25">
      <c r="S121" s="105" t="s">
        <v>103</v>
      </c>
      <c r="T121" s="116"/>
      <c r="U121" s="116"/>
      <c r="V121" s="116">
        <v>385</v>
      </c>
      <c r="W121" s="116">
        <v>453</v>
      </c>
      <c r="X121" s="116">
        <v>582</v>
      </c>
      <c r="Y121" s="116">
        <v>500</v>
      </c>
      <c r="Z121" s="116">
        <v>585</v>
      </c>
      <c r="AB121" s="113" t="str">
        <f>TEXT(Z121,"###,###")</f>
        <v>585</v>
      </c>
    </row>
    <row r="122" spans="19:32" x14ac:dyDescent="0.25">
      <c r="S122" s="105" t="s">
        <v>104</v>
      </c>
      <c r="T122" s="116"/>
      <c r="U122" s="116"/>
      <c r="V122" s="116">
        <v>261</v>
      </c>
      <c r="W122" s="116">
        <v>288</v>
      </c>
      <c r="X122" s="116">
        <v>324</v>
      </c>
      <c r="Y122" s="116">
        <v>309</v>
      </c>
      <c r="Z122" s="116">
        <v>317</v>
      </c>
      <c r="AB122" s="113" t="str">
        <f>TEXT(Z122,"###,###")</f>
        <v>317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1818</v>
      </c>
      <c r="W124" s="116">
        <v>2029</v>
      </c>
      <c r="X124" s="116">
        <v>2235</v>
      </c>
      <c r="Y124" s="116">
        <v>2179</v>
      </c>
      <c r="Z124" s="116">
        <v>2186</v>
      </c>
      <c r="AB124" s="113" t="str">
        <f>TEXT(Z124,"###,###")</f>
        <v>2,186</v>
      </c>
      <c r="AD124" s="131">
        <f>Z124/$Z$7*100</f>
        <v>78.831590335376845</v>
      </c>
    </row>
    <row r="125" spans="19:32" x14ac:dyDescent="0.25">
      <c r="S125" s="105" t="s">
        <v>106</v>
      </c>
      <c r="T125" s="116"/>
      <c r="U125" s="116"/>
      <c r="V125" s="116">
        <v>646</v>
      </c>
      <c r="W125" s="116">
        <v>741</v>
      </c>
      <c r="X125" s="116">
        <v>906</v>
      </c>
      <c r="Y125" s="116">
        <v>809</v>
      </c>
      <c r="Z125" s="116">
        <v>902</v>
      </c>
      <c r="AB125" s="113" t="str">
        <f>TEXT(Z125,"###,###")</f>
        <v>902</v>
      </c>
      <c r="AD125" s="131">
        <f>Z125/$Z$7*100</f>
        <v>32.527948070681575</v>
      </c>
    </row>
    <row r="127" spans="19:32" x14ac:dyDescent="0.25">
      <c r="S127" s="105" t="s">
        <v>107</v>
      </c>
      <c r="T127" s="116"/>
      <c r="U127" s="116"/>
      <c r="V127" s="116">
        <v>1206</v>
      </c>
      <c r="W127" s="116">
        <v>1315</v>
      </c>
      <c r="X127" s="116">
        <v>1515</v>
      </c>
      <c r="Y127" s="116">
        <v>1430</v>
      </c>
      <c r="Z127" s="116">
        <v>1492</v>
      </c>
      <c r="AB127" s="113" t="str">
        <f>TEXT(Z127,"###,###")</f>
        <v>1,492</v>
      </c>
      <c r="AD127" s="131">
        <f>Z127/$Z$7*100</f>
        <v>53.804543815362429</v>
      </c>
    </row>
    <row r="128" spans="19:32" x14ac:dyDescent="0.25">
      <c r="S128" s="105" t="s">
        <v>108</v>
      </c>
      <c r="T128" s="116"/>
      <c r="U128" s="116"/>
      <c r="V128" s="116">
        <v>1007</v>
      </c>
      <c r="W128" s="116">
        <v>1167</v>
      </c>
      <c r="X128" s="116">
        <v>1305</v>
      </c>
      <c r="Y128" s="116">
        <v>1245</v>
      </c>
      <c r="Z128" s="116">
        <v>1281</v>
      </c>
      <c r="AB128" s="113" t="str">
        <f>TEXT(Z128,"###,###")</f>
        <v>1,281</v>
      </c>
      <c r="AD128" s="131">
        <f>Z128/$Z$7*100</f>
        <v>46.195456184637578</v>
      </c>
    </row>
    <row r="130" spans="19:20" x14ac:dyDescent="0.25">
      <c r="S130" s="105" t="s">
        <v>267</v>
      </c>
      <c r="T130" s="131">
        <v>67.399927875946631</v>
      </c>
    </row>
    <row r="131" spans="19:20" x14ac:dyDescent="0.25">
      <c r="S131" s="105" t="s">
        <v>268</v>
      </c>
      <c r="T131" s="131">
        <v>21.096285611251353</v>
      </c>
    </row>
    <row r="132" spans="19:20" x14ac:dyDescent="0.25">
      <c r="S132" s="105" t="s">
        <v>269</v>
      </c>
      <c r="T132" s="131">
        <v>11.431662459430219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2DAC888-AD70-4FE4-8FCE-26F19B2C11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86D8D6-A18D-495A-9CE6-B3C86280E7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2D6800-513C-481C-B0C9-ABF4555E2D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71C845-3E4D-4835-962B-B3ABC3E7C2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DDFCC-4645-4BA8-90F2-256AB8DC1795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173</v>
      </c>
      <c r="T1" s="103"/>
      <c r="U1" s="103"/>
      <c r="V1" s="103"/>
      <c r="W1" s="103"/>
      <c r="X1" s="103"/>
      <c r="Y1" s="104" t="s">
        <v>174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173</v>
      </c>
      <c r="Y3" s="109" t="s">
        <v>174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10.60 Tumby Bay,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1522</v>
      </c>
      <c r="W4" s="112">
        <v>1746</v>
      </c>
      <c r="X4" s="112">
        <v>1946</v>
      </c>
      <c r="Y4" s="112">
        <v>2019</v>
      </c>
      <c r="Z4" s="112">
        <v>2041</v>
      </c>
      <c r="AB4" s="113" t="str">
        <f>TEXT(Z4,"###,###")</f>
        <v>2,041</v>
      </c>
      <c r="AD4" s="114">
        <f>Z4/Y4-1</f>
        <v>1.08964834076275E-2</v>
      </c>
      <c r="AF4" s="114">
        <f>Z4/V4-1</f>
        <v>0.34099868593955329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796</v>
      </c>
      <c r="W5" s="112">
        <v>864</v>
      </c>
      <c r="X5" s="112">
        <v>1038</v>
      </c>
      <c r="Y5" s="112">
        <v>1060</v>
      </c>
      <c r="Z5" s="112">
        <v>1046</v>
      </c>
      <c r="AB5" s="113" t="str">
        <f>TEXT(Z5,"###,###")</f>
        <v>1,046</v>
      </c>
      <c r="AD5" s="114">
        <f t="shared" ref="AD5:AD9" si="0">Z5/Y5-1</f>
        <v>-1.3207547169811318E-2</v>
      </c>
      <c r="AF5" s="114">
        <f t="shared" ref="AF5:AF9" si="1">Z5/V5-1</f>
        <v>0.31407035175879394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724</v>
      </c>
      <c r="W6" s="112">
        <v>882</v>
      </c>
      <c r="X6" s="112">
        <v>910</v>
      </c>
      <c r="Y6" s="112">
        <v>958</v>
      </c>
      <c r="Z6" s="112">
        <v>995</v>
      </c>
      <c r="AB6" s="113" t="str">
        <f>TEXT(Z6,"###,###")</f>
        <v>995</v>
      </c>
      <c r="AD6" s="114">
        <f t="shared" si="0"/>
        <v>3.8622129436325592E-2</v>
      </c>
      <c r="AF6" s="114">
        <f t="shared" si="1"/>
        <v>0.37430939226519344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1048</v>
      </c>
      <c r="W7" s="112">
        <v>1176</v>
      </c>
      <c r="X7" s="112">
        <v>1287</v>
      </c>
      <c r="Y7" s="112">
        <v>1284</v>
      </c>
      <c r="Z7" s="112">
        <v>1331</v>
      </c>
      <c r="AB7" s="113" t="str">
        <f>TEXT(Z7,"###,###")</f>
        <v>1,331</v>
      </c>
      <c r="AD7" s="114">
        <f t="shared" si="0"/>
        <v>3.6604361370716543E-2</v>
      </c>
      <c r="AF7" s="114">
        <f t="shared" si="1"/>
        <v>0.27003816793893121</v>
      </c>
    </row>
    <row r="8" spans="1:32" ht="17.25" customHeight="1" x14ac:dyDescent="0.25">
      <c r="A8" s="66" t="s">
        <v>13</v>
      </c>
      <c r="B8" s="67"/>
      <c r="C8" s="31"/>
      <c r="D8" s="68" t="str">
        <f>AB4</f>
        <v>2,041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1,331</v>
      </c>
      <c r="P8" s="69"/>
      <c r="S8" s="111" t="s">
        <v>86</v>
      </c>
      <c r="T8" s="112"/>
      <c r="U8" s="112"/>
      <c r="V8" s="112">
        <v>29765.58</v>
      </c>
      <c r="W8" s="112">
        <v>27994.07</v>
      </c>
      <c r="X8" s="112">
        <v>28416.5</v>
      </c>
      <c r="Y8" s="112">
        <v>29483.5</v>
      </c>
      <c r="Z8" s="112">
        <v>28767.19</v>
      </c>
      <c r="AB8" s="113" t="str">
        <f>TEXT(Z8,"$###,###")</f>
        <v>$28,767</v>
      </c>
      <c r="AD8" s="114">
        <f t="shared" si="0"/>
        <v>-2.429528380280499E-2</v>
      </c>
      <c r="AF8" s="114">
        <f t="shared" si="1"/>
        <v>-3.3541761994894892E-2</v>
      </c>
    </row>
    <row r="9" spans="1:32" x14ac:dyDescent="0.25">
      <c r="A9" s="32" t="s">
        <v>15</v>
      </c>
      <c r="B9" s="73"/>
      <c r="C9" s="74"/>
      <c r="D9" s="75">
        <f>AD104</f>
        <v>58.843704066634004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51.690458302028553</v>
      </c>
      <c r="P9" s="76" t="s">
        <v>87</v>
      </c>
      <c r="S9" s="111" t="s">
        <v>7</v>
      </c>
      <c r="T9" s="112"/>
      <c r="U9" s="112"/>
      <c r="V9" s="112">
        <v>48990974</v>
      </c>
      <c r="W9" s="112">
        <v>53692176</v>
      </c>
      <c r="X9" s="112">
        <v>50823609</v>
      </c>
      <c r="Y9" s="112">
        <v>72474508</v>
      </c>
      <c r="Z9" s="112">
        <v>65663373</v>
      </c>
      <c r="AB9" s="113" t="str">
        <f>TEXT(Z9/1000000,"$#,###.0")&amp;" mil"</f>
        <v>$65.7 mil</v>
      </c>
      <c r="AD9" s="114">
        <f t="shared" si="0"/>
        <v>-9.3979734225998479E-2</v>
      </c>
      <c r="AF9" s="114">
        <f t="shared" si="1"/>
        <v>0.34031572836253465</v>
      </c>
    </row>
    <row r="10" spans="1:32" x14ac:dyDescent="0.25">
      <c r="A10" s="32" t="s">
        <v>18</v>
      </c>
      <c r="B10" s="73"/>
      <c r="C10" s="74"/>
      <c r="D10" s="75">
        <f>AD105</f>
        <v>15.237628613424793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48.685199098422238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61.983471074380169</v>
      </c>
      <c r="P11" s="76" t="s">
        <v>87</v>
      </c>
      <c r="S11" s="111" t="s">
        <v>30</v>
      </c>
      <c r="T11" s="116"/>
      <c r="U11" s="116"/>
      <c r="V11" s="116">
        <v>1143</v>
      </c>
      <c r="W11" s="116">
        <v>1310</v>
      </c>
      <c r="X11" s="116">
        <v>1436</v>
      </c>
      <c r="Y11" s="116">
        <v>1512</v>
      </c>
      <c r="Z11" s="116">
        <v>1533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24.417731029301276</v>
      </c>
      <c r="P12" s="76" t="s">
        <v>87</v>
      </c>
      <c r="S12" s="111" t="s">
        <v>31</v>
      </c>
      <c r="T12" s="116"/>
      <c r="U12" s="116"/>
      <c r="V12" s="116">
        <v>383</v>
      </c>
      <c r="W12" s="116">
        <v>436</v>
      </c>
      <c r="X12" s="116">
        <v>509</v>
      </c>
      <c r="Y12" s="116">
        <v>507</v>
      </c>
      <c r="Z12" s="116">
        <v>513</v>
      </c>
    </row>
    <row r="13" spans="1:32" ht="15" customHeight="1" x14ac:dyDescent="0.25">
      <c r="A13" s="32" t="s">
        <v>20</v>
      </c>
      <c r="B13" s="74"/>
      <c r="C13" s="74"/>
      <c r="D13" s="75">
        <f>AD108</f>
        <v>17.39343459088682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14.274981217129978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17.099461048505635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45.3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14.698677119059283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17.054845980465817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383</v>
      </c>
      <c r="Z15" s="116">
        <v>370</v>
      </c>
      <c r="AB15" s="121">
        <f t="shared" ref="AB15:AB34" si="2">IF(Z15="np",0,Z15/$Z$34)</f>
        <v>0.1811949069539667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24.987751102400786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82.945154019534186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31</v>
      </c>
      <c r="Z16" s="116">
        <v>31</v>
      </c>
      <c r="AB16" s="121">
        <f t="shared" si="2"/>
        <v>1.5181194906953967E-2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79</v>
      </c>
      <c r="Z17" s="116">
        <v>64</v>
      </c>
      <c r="AB17" s="121">
        <f t="shared" si="2"/>
        <v>3.1341821743388835E-2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13</v>
      </c>
      <c r="Z18" s="116">
        <v>6</v>
      </c>
      <c r="AB18" s="121">
        <f t="shared" si="2"/>
        <v>2.9382957884427031E-3</v>
      </c>
    </row>
    <row r="19" spans="1:28" x14ac:dyDescent="0.25">
      <c r="A19" s="65" t="str">
        <f>$S$1&amp;" ("&amp;$V$2&amp;" to "&amp;$Z$2&amp;")"</f>
        <v>Tumby Bay (2015-16 to 2019-20)</v>
      </c>
      <c r="B19" s="65"/>
      <c r="C19" s="65"/>
      <c r="D19" s="65"/>
      <c r="E19" s="65"/>
      <c r="F19" s="65"/>
      <c r="G19" s="65" t="str">
        <f>$S$1&amp;" ("&amp;$V$2&amp;" to "&amp;$Z$2&amp;")"</f>
        <v>Tumby Bay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114</v>
      </c>
      <c r="Z19" s="116">
        <v>114</v>
      </c>
      <c r="AB19" s="121">
        <f t="shared" si="2"/>
        <v>5.5827619980411358E-2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43</v>
      </c>
      <c r="Z20" s="116">
        <v>40</v>
      </c>
      <c r="AB20" s="121">
        <f t="shared" si="2"/>
        <v>1.9588638589618023E-2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141</v>
      </c>
      <c r="Z21" s="116">
        <v>152</v>
      </c>
      <c r="AB21" s="121">
        <f t="shared" si="2"/>
        <v>7.4436826640548487E-2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97</v>
      </c>
      <c r="Z22" s="116">
        <v>117</v>
      </c>
      <c r="AB22" s="121">
        <f t="shared" si="2"/>
        <v>5.7296767874632712E-2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103</v>
      </c>
      <c r="Z23" s="116">
        <v>116</v>
      </c>
      <c r="AB23" s="121">
        <f t="shared" si="2"/>
        <v>5.6807051909892263E-2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</v>
      </c>
      <c r="Z24" s="116">
        <v>0</v>
      </c>
      <c r="AB24" s="121">
        <f t="shared" si="2"/>
        <v>0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73</v>
      </c>
      <c r="Z25" s="116">
        <v>72</v>
      </c>
      <c r="AB25" s="121">
        <f t="shared" si="2"/>
        <v>3.5259549461312441E-2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24</v>
      </c>
      <c r="Z26" s="116">
        <v>32</v>
      </c>
      <c r="AB26" s="121">
        <f t="shared" si="2"/>
        <v>1.5670910871694418E-2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44</v>
      </c>
      <c r="Z27" s="116">
        <v>44</v>
      </c>
      <c r="AB27" s="121">
        <f t="shared" si="2"/>
        <v>2.1547502448579822E-2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68</v>
      </c>
      <c r="Z28" s="116">
        <v>72</v>
      </c>
      <c r="AB28" s="121">
        <f t="shared" si="2"/>
        <v>3.5259549461312441E-2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90</v>
      </c>
      <c r="Z29" s="116">
        <v>37</v>
      </c>
      <c r="AB29" s="121">
        <f t="shared" si="2"/>
        <v>1.8119490695396669E-2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143</v>
      </c>
      <c r="Z30" s="116">
        <v>172</v>
      </c>
      <c r="AB30" s="121">
        <f t="shared" si="2"/>
        <v>8.4231145935357493E-2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172</v>
      </c>
      <c r="Z31" s="116">
        <v>181</v>
      </c>
      <c r="AB31" s="121">
        <f t="shared" si="2"/>
        <v>8.8638589618021554E-2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12</v>
      </c>
      <c r="Z32" s="116">
        <v>14</v>
      </c>
      <c r="AB32" s="121">
        <f t="shared" si="2"/>
        <v>6.8560235063663075E-3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50</v>
      </c>
      <c r="Z33" s="116">
        <v>70</v>
      </c>
      <c r="AB33" s="121">
        <f t="shared" si="2"/>
        <v>3.4280117531831536E-2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2019</v>
      </c>
      <c r="Z34" s="124">
        <v>2042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1104</v>
      </c>
      <c r="AB37" s="136">
        <f>Z37/Z40*100</f>
        <v>82.945154019534186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227</v>
      </c>
      <c r="AB38" s="136">
        <f>Z38/Z40*100</f>
        <v>17.054845980465817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1331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14</v>
      </c>
      <c r="W45" s="116">
        <v>21</v>
      </c>
      <c r="X45" s="116">
        <v>19</v>
      </c>
      <c r="Y45" s="116">
        <v>33</v>
      </c>
      <c r="Z45" s="116">
        <v>30</v>
      </c>
    </row>
    <row r="46" spans="19:32" x14ac:dyDescent="0.25">
      <c r="S46" s="119" t="s">
        <v>39</v>
      </c>
      <c r="T46" s="119"/>
      <c r="U46" s="116"/>
      <c r="V46" s="116">
        <v>43</v>
      </c>
      <c r="W46" s="116">
        <v>58</v>
      </c>
      <c r="X46" s="116">
        <v>56</v>
      </c>
      <c r="Y46" s="116">
        <v>52</v>
      </c>
      <c r="Z46" s="116">
        <v>68</v>
      </c>
    </row>
    <row r="47" spans="19:32" x14ac:dyDescent="0.25">
      <c r="S47" s="119" t="s">
        <v>40</v>
      </c>
      <c r="T47" s="119"/>
      <c r="U47" s="116"/>
      <c r="V47" s="116">
        <v>59</v>
      </c>
      <c r="W47" s="116">
        <v>58</v>
      </c>
      <c r="X47" s="116">
        <v>61</v>
      </c>
      <c r="Y47" s="116">
        <v>101</v>
      </c>
      <c r="Z47" s="116">
        <v>65</v>
      </c>
    </row>
    <row r="48" spans="19:32" x14ac:dyDescent="0.25">
      <c r="S48" s="119" t="s">
        <v>41</v>
      </c>
      <c r="T48" s="119"/>
      <c r="U48" s="116"/>
      <c r="V48" s="116">
        <v>72</v>
      </c>
      <c r="W48" s="116">
        <v>76</v>
      </c>
      <c r="X48" s="116">
        <v>75</v>
      </c>
      <c r="Y48" s="116">
        <v>78</v>
      </c>
      <c r="Z48" s="116">
        <v>95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54</v>
      </c>
      <c r="W49" s="116">
        <v>58</v>
      </c>
      <c r="X49" s="116">
        <v>70</v>
      </c>
      <c r="Y49" s="116">
        <v>84</v>
      </c>
      <c r="Z49" s="116">
        <v>62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Tumby Bay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70</v>
      </c>
      <c r="W50" s="116">
        <v>68</v>
      </c>
      <c r="X50" s="116">
        <v>66</v>
      </c>
      <c r="Y50" s="116">
        <v>76</v>
      </c>
      <c r="Z50" s="116">
        <v>74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70</v>
      </c>
      <c r="W51" s="116">
        <v>63</v>
      </c>
      <c r="X51" s="116">
        <v>70</v>
      </c>
      <c r="Y51" s="116">
        <v>75</v>
      </c>
      <c r="Z51" s="116">
        <v>74</v>
      </c>
    </row>
    <row r="52" spans="1:26" ht="15" customHeight="1" x14ac:dyDescent="0.25">
      <c r="S52" s="119" t="s">
        <v>45</v>
      </c>
      <c r="T52" s="119"/>
      <c r="U52" s="116"/>
      <c r="V52" s="116">
        <v>108</v>
      </c>
      <c r="W52" s="116">
        <v>107</v>
      </c>
      <c r="X52" s="116">
        <v>116</v>
      </c>
      <c r="Y52" s="116">
        <v>105</v>
      </c>
      <c r="Z52" s="116">
        <v>99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76</v>
      </c>
      <c r="W53" s="116">
        <v>76</v>
      </c>
      <c r="X53" s="116">
        <v>99</v>
      </c>
      <c r="Y53" s="116">
        <v>127</v>
      </c>
      <c r="Z53" s="116">
        <v>121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91</v>
      </c>
      <c r="W54" s="116">
        <v>96</v>
      </c>
      <c r="X54" s="116">
        <v>96</v>
      </c>
      <c r="Y54" s="116">
        <v>117</v>
      </c>
      <c r="Z54" s="116">
        <v>120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55</v>
      </c>
      <c r="W55" s="116">
        <v>88</v>
      </c>
      <c r="X55" s="116">
        <v>107</v>
      </c>
      <c r="Y55" s="116">
        <v>112</v>
      </c>
      <c r="Z55" s="116">
        <v>128</v>
      </c>
    </row>
    <row r="56" spans="1:26" ht="15" customHeight="1" x14ac:dyDescent="0.25">
      <c r="S56" s="119" t="s">
        <v>49</v>
      </c>
      <c r="T56" s="119"/>
      <c r="U56" s="116"/>
      <c r="V56" s="116">
        <v>38</v>
      </c>
      <c r="W56" s="116">
        <v>56</v>
      </c>
      <c r="X56" s="116">
        <v>57</v>
      </c>
      <c r="Y56" s="116">
        <v>60</v>
      </c>
      <c r="Z56" s="116">
        <v>60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14</v>
      </c>
      <c r="W57" s="116">
        <v>20</v>
      </c>
      <c r="X57" s="116">
        <v>15</v>
      </c>
      <c r="Y57" s="116">
        <v>25</v>
      </c>
      <c r="Z57" s="116">
        <v>28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13</v>
      </c>
      <c r="W58" s="116">
        <v>13</v>
      </c>
      <c r="X58" s="116">
        <v>15</v>
      </c>
      <c r="Y58" s="116">
        <v>13</v>
      </c>
      <c r="Z58" s="116">
        <v>11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</v>
      </c>
      <c r="X59" s="116">
        <v>4</v>
      </c>
      <c r="Y59" s="116">
        <v>9</v>
      </c>
      <c r="Z59" s="116">
        <v>10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794</v>
      </c>
      <c r="W61" s="116">
        <v>864</v>
      </c>
      <c r="X61" s="116">
        <v>1034</v>
      </c>
      <c r="Y61" s="116">
        <v>1060</v>
      </c>
      <c r="Z61" s="116">
        <v>1043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5</v>
      </c>
      <c r="X63" s="116">
        <v>0</v>
      </c>
      <c r="Y63" s="116">
        <v>6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19</v>
      </c>
      <c r="W64" s="116">
        <v>26</v>
      </c>
      <c r="X64" s="116">
        <v>18</v>
      </c>
      <c r="Y64" s="116">
        <v>24</v>
      </c>
      <c r="Z64" s="116">
        <v>39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Tumby Bay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56</v>
      </c>
      <c r="W65" s="116">
        <v>66</v>
      </c>
      <c r="X65" s="116">
        <v>68</v>
      </c>
      <c r="Y65" s="116">
        <v>61</v>
      </c>
      <c r="Z65" s="116">
        <v>62</v>
      </c>
    </row>
    <row r="66" spans="1:26" x14ac:dyDescent="0.25">
      <c r="S66" s="119" t="s">
        <v>40</v>
      </c>
      <c r="T66" s="119"/>
      <c r="U66" s="116"/>
      <c r="V66" s="116">
        <v>41</v>
      </c>
      <c r="W66" s="116">
        <v>60</v>
      </c>
      <c r="X66" s="116">
        <v>60</v>
      </c>
      <c r="Y66" s="116">
        <v>64</v>
      </c>
      <c r="Z66" s="116">
        <v>69</v>
      </c>
    </row>
    <row r="67" spans="1:26" x14ac:dyDescent="0.25">
      <c r="S67" s="119" t="s">
        <v>41</v>
      </c>
      <c r="T67" s="119"/>
      <c r="U67" s="116"/>
      <c r="V67" s="116">
        <v>68</v>
      </c>
      <c r="W67" s="116">
        <v>79</v>
      </c>
      <c r="X67" s="116">
        <v>71</v>
      </c>
      <c r="Y67" s="116">
        <v>81</v>
      </c>
      <c r="Z67" s="116">
        <v>96</v>
      </c>
    </row>
    <row r="68" spans="1:26" x14ac:dyDescent="0.25">
      <c r="S68" s="119" t="s">
        <v>42</v>
      </c>
      <c r="T68" s="119"/>
      <c r="U68" s="116"/>
      <c r="V68" s="116">
        <v>61</v>
      </c>
      <c r="W68" s="116">
        <v>71</v>
      </c>
      <c r="X68" s="116">
        <v>78</v>
      </c>
      <c r="Y68" s="116">
        <v>70</v>
      </c>
      <c r="Z68" s="116">
        <v>63</v>
      </c>
    </row>
    <row r="69" spans="1:26" x14ac:dyDescent="0.25">
      <c r="S69" s="119" t="s">
        <v>43</v>
      </c>
      <c r="T69" s="119"/>
      <c r="U69" s="116"/>
      <c r="V69" s="116">
        <v>53</v>
      </c>
      <c r="W69" s="116">
        <v>61</v>
      </c>
      <c r="X69" s="116">
        <v>69</v>
      </c>
      <c r="Y69" s="116">
        <v>99</v>
      </c>
      <c r="Z69" s="116">
        <v>93</v>
      </c>
    </row>
    <row r="70" spans="1:26" x14ac:dyDescent="0.25">
      <c r="S70" s="119" t="s">
        <v>44</v>
      </c>
      <c r="T70" s="119"/>
      <c r="U70" s="116"/>
      <c r="V70" s="116">
        <v>58</v>
      </c>
      <c r="W70" s="116">
        <v>79</v>
      </c>
      <c r="X70" s="116">
        <v>74</v>
      </c>
      <c r="Y70" s="116">
        <v>71</v>
      </c>
      <c r="Z70" s="116">
        <v>80</v>
      </c>
    </row>
    <row r="71" spans="1:26" x14ac:dyDescent="0.25">
      <c r="S71" s="119" t="s">
        <v>45</v>
      </c>
      <c r="T71" s="119"/>
      <c r="U71" s="116"/>
      <c r="V71" s="116">
        <v>83</v>
      </c>
      <c r="W71" s="116">
        <v>106</v>
      </c>
      <c r="X71" s="116">
        <v>112</v>
      </c>
      <c r="Y71" s="116">
        <v>98</v>
      </c>
      <c r="Z71" s="116">
        <v>103</v>
      </c>
    </row>
    <row r="72" spans="1:26" x14ac:dyDescent="0.25">
      <c r="S72" s="119" t="s">
        <v>46</v>
      </c>
      <c r="T72" s="119"/>
      <c r="U72" s="116"/>
      <c r="V72" s="116">
        <v>81</v>
      </c>
      <c r="W72" s="116">
        <v>78</v>
      </c>
      <c r="X72" s="116">
        <v>94</v>
      </c>
      <c r="Y72" s="116">
        <v>127</v>
      </c>
      <c r="Z72" s="116">
        <v>124</v>
      </c>
    </row>
    <row r="73" spans="1:26" x14ac:dyDescent="0.25">
      <c r="S73" s="119" t="s">
        <v>47</v>
      </c>
      <c r="T73" s="119"/>
      <c r="U73" s="116"/>
      <c r="V73" s="116">
        <v>96</v>
      </c>
      <c r="W73" s="116">
        <v>100</v>
      </c>
      <c r="X73" s="116">
        <v>102</v>
      </c>
      <c r="Y73" s="116">
        <v>92</v>
      </c>
      <c r="Z73" s="116">
        <v>88</v>
      </c>
    </row>
    <row r="74" spans="1:26" x14ac:dyDescent="0.25">
      <c r="S74" s="119" t="s">
        <v>48</v>
      </c>
      <c r="T74" s="119"/>
      <c r="U74" s="116"/>
      <c r="V74" s="116">
        <v>61</v>
      </c>
      <c r="W74" s="116">
        <v>80</v>
      </c>
      <c r="X74" s="116">
        <v>100</v>
      </c>
      <c r="Y74" s="116">
        <v>98</v>
      </c>
      <c r="Z74" s="116">
        <v>105</v>
      </c>
    </row>
    <row r="75" spans="1:26" x14ac:dyDescent="0.25">
      <c r="S75" s="119" t="s">
        <v>49</v>
      </c>
      <c r="T75" s="119"/>
      <c r="U75" s="116"/>
      <c r="V75" s="116">
        <v>15</v>
      </c>
      <c r="W75" s="116">
        <v>29</v>
      </c>
      <c r="X75" s="116">
        <v>26</v>
      </c>
      <c r="Y75" s="116">
        <v>33</v>
      </c>
      <c r="Z75" s="116">
        <v>35</v>
      </c>
    </row>
    <row r="76" spans="1:26" x14ac:dyDescent="0.25">
      <c r="S76" s="119" t="s">
        <v>50</v>
      </c>
      <c r="T76" s="119"/>
      <c r="U76" s="116"/>
      <c r="V76" s="116">
        <v>14</v>
      </c>
      <c r="W76" s="116">
        <v>19</v>
      </c>
      <c r="X76" s="116">
        <v>17</v>
      </c>
      <c r="Y76" s="116">
        <v>13</v>
      </c>
      <c r="Z76" s="116">
        <v>12</v>
      </c>
    </row>
    <row r="77" spans="1:26" x14ac:dyDescent="0.25">
      <c r="S77" s="119" t="s">
        <v>51</v>
      </c>
      <c r="T77" s="119"/>
      <c r="U77" s="116"/>
      <c r="V77" s="116">
        <v>7</v>
      </c>
      <c r="W77" s="116">
        <v>15</v>
      </c>
      <c r="X77" s="116">
        <v>14</v>
      </c>
      <c r="Y77" s="116">
        <v>14</v>
      </c>
      <c r="Z77" s="116">
        <v>13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5</v>
      </c>
      <c r="Y78" s="116">
        <v>5</v>
      </c>
      <c r="Z78" s="116">
        <v>5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6</v>
      </c>
      <c r="X79" s="116">
        <v>0</v>
      </c>
      <c r="Y79" s="116">
        <v>3</v>
      </c>
      <c r="Z79" s="116">
        <v>0</v>
      </c>
    </row>
    <row r="80" spans="1:26" x14ac:dyDescent="0.25">
      <c r="S80" s="122" t="s">
        <v>54</v>
      </c>
      <c r="T80" s="122"/>
      <c r="U80" s="116"/>
      <c r="V80" s="116">
        <v>724</v>
      </c>
      <c r="W80" s="116">
        <v>882</v>
      </c>
      <c r="X80" s="116">
        <v>912</v>
      </c>
      <c r="Y80" s="116">
        <v>962</v>
      </c>
      <c r="Z80" s="116">
        <v>997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Tumby Bay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39</v>
      </c>
      <c r="W83" s="116">
        <v>37</v>
      </c>
      <c r="X83" s="116">
        <v>41</v>
      </c>
      <c r="Y83" s="116">
        <v>41</v>
      </c>
      <c r="Z83" s="116">
        <v>52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33</v>
      </c>
      <c r="W84" s="116">
        <v>30</v>
      </c>
      <c r="X84" s="116">
        <v>28</v>
      </c>
      <c r="Y84" s="116">
        <v>36</v>
      </c>
      <c r="Z84" s="116">
        <v>37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77</v>
      </c>
      <c r="W85" s="116">
        <v>87</v>
      </c>
      <c r="X85" s="116">
        <v>102</v>
      </c>
      <c r="Y85" s="116">
        <v>95</v>
      </c>
      <c r="Z85" s="116">
        <v>93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2,041</v>
      </c>
      <c r="D86" s="98">
        <f t="shared" ref="D86:D91" si="4">AD4</f>
        <v>1.08964834076275E-2</v>
      </c>
      <c r="E86" s="99">
        <f t="shared" ref="E86:E91" si="5">AD4</f>
        <v>1.08964834076275E-2</v>
      </c>
      <c r="F86" s="98">
        <f t="shared" ref="F86:F91" si="6">AF4</f>
        <v>0.34099868593955329</v>
      </c>
      <c r="G86" s="99">
        <f t="shared" ref="G86:G91" si="7">AF4</f>
        <v>0.34099868593955329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10</v>
      </c>
      <c r="W86" s="116">
        <v>14</v>
      </c>
      <c r="X86" s="116">
        <v>12</v>
      </c>
      <c r="Y86" s="116">
        <v>17</v>
      </c>
      <c r="Z86" s="116">
        <v>12</v>
      </c>
    </row>
    <row r="87" spans="1:30" ht="15" customHeight="1" x14ac:dyDescent="0.25">
      <c r="A87" s="100" t="s">
        <v>4</v>
      </c>
      <c r="B87" s="51"/>
      <c r="C87" s="101" t="str">
        <f t="shared" si="3"/>
        <v>1,046</v>
      </c>
      <c r="D87" s="98">
        <f t="shared" si="4"/>
        <v>-1.3207547169811318E-2</v>
      </c>
      <c r="E87" s="99">
        <f t="shared" si="5"/>
        <v>-1.3207547169811318E-2</v>
      </c>
      <c r="F87" s="98">
        <f t="shared" si="6"/>
        <v>0.31407035175879394</v>
      </c>
      <c r="G87" s="99">
        <f t="shared" si="7"/>
        <v>0.31407035175879394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11</v>
      </c>
      <c r="W87" s="116">
        <v>12</v>
      </c>
      <c r="X87" s="116">
        <v>13</v>
      </c>
      <c r="Y87" s="116">
        <v>14</v>
      </c>
      <c r="Z87" s="116">
        <v>13</v>
      </c>
    </row>
    <row r="88" spans="1:30" ht="15" customHeight="1" x14ac:dyDescent="0.25">
      <c r="A88" s="100" t="s">
        <v>5</v>
      </c>
      <c r="B88" s="51"/>
      <c r="C88" s="101" t="str">
        <f t="shared" si="3"/>
        <v>995</v>
      </c>
      <c r="D88" s="98">
        <f t="shared" si="4"/>
        <v>3.8622129436325592E-2</v>
      </c>
      <c r="E88" s="99">
        <f t="shared" si="5"/>
        <v>3.8622129436325592E-2</v>
      </c>
      <c r="F88" s="98">
        <f t="shared" si="6"/>
        <v>0.37430939226519344</v>
      </c>
      <c r="G88" s="99">
        <f t="shared" si="7"/>
        <v>0.37430939226519344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14</v>
      </c>
      <c r="W88" s="116">
        <v>18</v>
      </c>
      <c r="X88" s="116">
        <v>20</v>
      </c>
      <c r="Y88" s="116">
        <v>22</v>
      </c>
      <c r="Z88" s="116">
        <v>26</v>
      </c>
    </row>
    <row r="89" spans="1:30" ht="15" customHeight="1" x14ac:dyDescent="0.25">
      <c r="A89" s="51" t="s">
        <v>6</v>
      </c>
      <c r="B89" s="51"/>
      <c r="C89" s="101" t="str">
        <f t="shared" si="3"/>
        <v>1,331</v>
      </c>
      <c r="D89" s="98">
        <f t="shared" si="4"/>
        <v>3.6604361370716543E-2</v>
      </c>
      <c r="E89" s="99">
        <f t="shared" si="5"/>
        <v>3.6604361370716543E-2</v>
      </c>
      <c r="F89" s="98">
        <f t="shared" si="6"/>
        <v>0.27003816793893121</v>
      </c>
      <c r="G89" s="99">
        <f t="shared" si="7"/>
        <v>0.27003816793893121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67</v>
      </c>
      <c r="W89" s="116">
        <v>77</v>
      </c>
      <c r="X89" s="116">
        <v>83</v>
      </c>
      <c r="Y89" s="116">
        <v>95</v>
      </c>
      <c r="Z89" s="116">
        <v>90</v>
      </c>
    </row>
    <row r="90" spans="1:30" ht="15" customHeight="1" x14ac:dyDescent="0.25">
      <c r="A90" s="51" t="s">
        <v>100</v>
      </c>
      <c r="B90" s="51"/>
      <c r="C90" s="101" t="str">
        <f t="shared" si="3"/>
        <v>$28,767</v>
      </c>
      <c r="D90" s="98">
        <f t="shared" si="4"/>
        <v>-2.429528380280499E-2</v>
      </c>
      <c r="E90" s="99">
        <f t="shared" si="5"/>
        <v>-2.429528380280499E-2</v>
      </c>
      <c r="F90" s="98">
        <f t="shared" si="6"/>
        <v>-3.3541761994894892E-2</v>
      </c>
      <c r="G90" s="99">
        <f t="shared" si="7"/>
        <v>-3.3541761994894892E-2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97</v>
      </c>
      <c r="W90" s="116">
        <v>96</v>
      </c>
      <c r="X90" s="116">
        <v>99</v>
      </c>
      <c r="Y90" s="116">
        <v>101</v>
      </c>
      <c r="Z90" s="116">
        <v>95</v>
      </c>
    </row>
    <row r="91" spans="1:30" ht="15" customHeight="1" x14ac:dyDescent="0.25">
      <c r="A91" s="51" t="s">
        <v>7</v>
      </c>
      <c r="B91" s="51"/>
      <c r="C91" s="101" t="str">
        <f t="shared" si="3"/>
        <v>$65.7 mil</v>
      </c>
      <c r="D91" s="98">
        <f t="shared" si="4"/>
        <v>-9.3979734225998479E-2</v>
      </c>
      <c r="E91" s="99">
        <f t="shared" si="5"/>
        <v>-9.3979734225998479E-2</v>
      </c>
      <c r="F91" s="98">
        <f t="shared" si="6"/>
        <v>0.34031572836253465</v>
      </c>
      <c r="G91" s="99">
        <f t="shared" si="7"/>
        <v>0.34031572836253465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536</v>
      </c>
      <c r="W91" s="116">
        <v>594</v>
      </c>
      <c r="X91" s="116">
        <v>670</v>
      </c>
      <c r="Y91" s="116">
        <v>661</v>
      </c>
      <c r="Z91" s="116">
        <v>689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25</v>
      </c>
      <c r="W93" s="116">
        <v>28</v>
      </c>
      <c r="X93" s="116">
        <v>25</v>
      </c>
      <c r="Y93" s="116">
        <v>32</v>
      </c>
      <c r="Z93" s="116">
        <v>35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89</v>
      </c>
      <c r="W94" s="116">
        <v>100</v>
      </c>
      <c r="X94" s="116">
        <v>107</v>
      </c>
      <c r="Y94" s="116">
        <v>110</v>
      </c>
      <c r="Z94" s="116">
        <v>120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17</v>
      </c>
      <c r="W95" s="116">
        <v>13</v>
      </c>
      <c r="X95" s="116">
        <v>18</v>
      </c>
      <c r="Y95" s="116">
        <v>22</v>
      </c>
      <c r="Z95" s="116">
        <v>12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78</v>
      </c>
      <c r="W96" s="116">
        <v>92</v>
      </c>
      <c r="X96" s="116">
        <v>104</v>
      </c>
      <c r="Y96" s="116">
        <v>111</v>
      </c>
      <c r="Z96" s="116">
        <v>115</v>
      </c>
    </row>
    <row r="97" spans="1:32" ht="15" customHeight="1" x14ac:dyDescent="0.25">
      <c r="S97" s="119" t="s">
        <v>191</v>
      </c>
      <c r="T97" s="119"/>
      <c r="U97" s="116"/>
      <c r="V97" s="116">
        <v>70</v>
      </c>
      <c r="W97" s="116">
        <v>80</v>
      </c>
      <c r="X97" s="116">
        <v>86</v>
      </c>
      <c r="Y97" s="116">
        <v>84</v>
      </c>
      <c r="Z97" s="116">
        <v>90</v>
      </c>
    </row>
    <row r="98" spans="1:32" ht="15" customHeight="1" x14ac:dyDescent="0.25">
      <c r="S98" s="119" t="s">
        <v>192</v>
      </c>
      <c r="T98" s="119"/>
      <c r="U98" s="116"/>
      <c r="V98" s="116">
        <v>52</v>
      </c>
      <c r="W98" s="116">
        <v>54</v>
      </c>
      <c r="X98" s="116">
        <v>61</v>
      </c>
      <c r="Y98" s="116">
        <v>45</v>
      </c>
      <c r="Z98" s="116">
        <v>52</v>
      </c>
    </row>
    <row r="99" spans="1:32" ht="15" customHeight="1" x14ac:dyDescent="0.25">
      <c r="S99" s="119" t="s">
        <v>193</v>
      </c>
      <c r="T99" s="119"/>
      <c r="U99" s="116"/>
      <c r="V99" s="116">
        <v>7</v>
      </c>
      <c r="W99" s="116">
        <v>8</v>
      </c>
      <c r="X99" s="116">
        <v>15</v>
      </c>
      <c r="Y99" s="116">
        <v>10</v>
      </c>
      <c r="Z99" s="116">
        <v>13</v>
      </c>
    </row>
    <row r="100" spans="1:32" ht="15" customHeight="1" x14ac:dyDescent="0.25">
      <c r="S100" s="119" t="s">
        <v>59</v>
      </c>
      <c r="T100" s="119"/>
      <c r="U100" s="116"/>
      <c r="V100" s="116">
        <v>35</v>
      </c>
      <c r="W100" s="116">
        <v>43</v>
      </c>
      <c r="X100" s="116">
        <v>45</v>
      </c>
      <c r="Y100" s="116">
        <v>47</v>
      </c>
      <c r="Z100" s="116">
        <v>49</v>
      </c>
    </row>
    <row r="101" spans="1:32" x14ac:dyDescent="0.25">
      <c r="A101" s="20"/>
      <c r="S101" s="122" t="s">
        <v>54</v>
      </c>
      <c r="T101" s="122"/>
      <c r="U101" s="116"/>
      <c r="V101" s="116">
        <v>512</v>
      </c>
      <c r="W101" s="116">
        <v>582</v>
      </c>
      <c r="X101" s="116">
        <v>623</v>
      </c>
      <c r="Y101" s="116">
        <v>621</v>
      </c>
      <c r="Z101" s="116">
        <v>649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867</v>
      </c>
      <c r="W104" s="116">
        <v>1035</v>
      </c>
      <c r="X104" s="116">
        <v>1070</v>
      </c>
      <c r="Y104" s="116">
        <v>1161</v>
      </c>
      <c r="Z104" s="116">
        <v>1201</v>
      </c>
      <c r="AB104" s="113" t="str">
        <f>TEXT(Z104,"###,###")</f>
        <v>1,201</v>
      </c>
      <c r="AD104" s="134">
        <f>Z104/($Z$4)*100</f>
        <v>58.843704066634004</v>
      </c>
      <c r="AF104" s="113"/>
    </row>
    <row r="105" spans="1:32" x14ac:dyDescent="0.25">
      <c r="S105" s="119" t="s">
        <v>18</v>
      </c>
      <c r="T105" s="119"/>
      <c r="U105" s="116"/>
      <c r="V105" s="116">
        <v>233</v>
      </c>
      <c r="W105" s="116">
        <v>293</v>
      </c>
      <c r="X105" s="116">
        <v>303</v>
      </c>
      <c r="Y105" s="116">
        <v>316</v>
      </c>
      <c r="Z105" s="116">
        <v>311</v>
      </c>
      <c r="AB105" s="113" t="str">
        <f>TEXT(Z105,"###,###")</f>
        <v>311</v>
      </c>
      <c r="AD105" s="134">
        <f>Z105/($Z$4)*100</f>
        <v>15.237628613424793</v>
      </c>
      <c r="AF105" s="113"/>
    </row>
    <row r="106" spans="1:32" x14ac:dyDescent="0.25">
      <c r="S106" s="122" t="s">
        <v>54</v>
      </c>
      <c r="T106" s="122"/>
      <c r="U106" s="124"/>
      <c r="V106" s="124">
        <v>1100</v>
      </c>
      <c r="W106" s="124">
        <v>1328</v>
      </c>
      <c r="X106" s="124">
        <v>1373</v>
      </c>
      <c r="Y106" s="124">
        <v>1477</v>
      </c>
      <c r="Z106" s="124">
        <v>1512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307</v>
      </c>
      <c r="W108" s="116">
        <v>337</v>
      </c>
      <c r="X108" s="116">
        <v>397</v>
      </c>
      <c r="Y108" s="116">
        <v>373</v>
      </c>
      <c r="Z108" s="116">
        <v>355</v>
      </c>
      <c r="AB108" s="113" t="str">
        <f>TEXT(Z108,"###,###")</f>
        <v>355</v>
      </c>
      <c r="AD108" s="134">
        <f>Z108/($Z$4)*100</f>
        <v>17.39343459088682</v>
      </c>
      <c r="AF108" s="113"/>
    </row>
    <row r="109" spans="1:32" x14ac:dyDescent="0.25">
      <c r="S109" s="119" t="s">
        <v>21</v>
      </c>
      <c r="T109" s="119"/>
      <c r="U109" s="116"/>
      <c r="V109" s="116">
        <v>240</v>
      </c>
      <c r="W109" s="116">
        <v>298</v>
      </c>
      <c r="X109" s="116">
        <v>290</v>
      </c>
      <c r="Y109" s="116">
        <v>309</v>
      </c>
      <c r="Z109" s="116">
        <v>349</v>
      </c>
      <c r="AB109" s="113" t="str">
        <f>TEXT(Z109,"###,###")</f>
        <v>349</v>
      </c>
      <c r="AD109" s="134">
        <f>Z109/($Z$4)*100</f>
        <v>17.099461048505635</v>
      </c>
      <c r="AF109" s="113"/>
    </row>
    <row r="110" spans="1:32" x14ac:dyDescent="0.25">
      <c r="S110" s="119" t="s">
        <v>22</v>
      </c>
      <c r="T110" s="119"/>
      <c r="U110" s="116"/>
      <c r="V110" s="116">
        <v>166</v>
      </c>
      <c r="W110" s="116">
        <v>219</v>
      </c>
      <c r="X110" s="116">
        <v>222</v>
      </c>
      <c r="Y110" s="116">
        <v>268</v>
      </c>
      <c r="Z110" s="116">
        <v>300</v>
      </c>
      <c r="AB110" s="113" t="str">
        <f>TEXT(Z110,"###,###")</f>
        <v>300</v>
      </c>
      <c r="AD110" s="134">
        <f>Z110/($Z$4)*100</f>
        <v>14.698677119059283</v>
      </c>
      <c r="AF110" s="113"/>
    </row>
    <row r="111" spans="1:32" x14ac:dyDescent="0.25">
      <c r="S111" s="119" t="s">
        <v>23</v>
      </c>
      <c r="T111" s="119"/>
      <c r="U111" s="116"/>
      <c r="V111" s="116">
        <v>393</v>
      </c>
      <c r="W111" s="116">
        <v>474</v>
      </c>
      <c r="X111" s="116">
        <v>472</v>
      </c>
      <c r="Y111" s="116">
        <v>521</v>
      </c>
      <c r="Z111" s="116">
        <v>510</v>
      </c>
      <c r="AB111" s="113" t="str">
        <f>TEXT(Z111,"###,###")</f>
        <v>510</v>
      </c>
      <c r="AD111" s="134">
        <f>Z111/($Z$4)*100</f>
        <v>24.987751102400786</v>
      </c>
      <c r="AF111" s="113"/>
    </row>
    <row r="112" spans="1:32" x14ac:dyDescent="0.25">
      <c r="S112" s="122" t="s">
        <v>54</v>
      </c>
      <c r="T112" s="122"/>
      <c r="U112" s="116"/>
      <c r="V112" s="116">
        <v>1521</v>
      </c>
      <c r="W112" s="116">
        <v>1746</v>
      </c>
      <c r="X112" s="116">
        <v>1951</v>
      </c>
      <c r="Y112" s="116">
        <v>2019</v>
      </c>
      <c r="Z112" s="116">
        <v>2040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47.84</v>
      </c>
      <c r="W118" s="135">
        <v>45.18</v>
      </c>
      <c r="X118" s="135">
        <v>45.83</v>
      </c>
      <c r="Y118" s="135">
        <v>45.6</v>
      </c>
      <c r="Z118" s="135">
        <v>45.29</v>
      </c>
      <c r="AB118" s="113" t="str">
        <f>TEXT(Z118,"##.0")</f>
        <v>45.3</v>
      </c>
    </row>
    <row r="120" spans="19:32" x14ac:dyDescent="0.25">
      <c r="S120" s="105" t="s">
        <v>102</v>
      </c>
      <c r="T120" s="116"/>
      <c r="U120" s="116"/>
      <c r="V120" s="116">
        <v>666</v>
      </c>
      <c r="W120" s="116">
        <v>740</v>
      </c>
      <c r="X120" s="116">
        <v>779</v>
      </c>
      <c r="Y120" s="116">
        <v>780</v>
      </c>
      <c r="Z120" s="116">
        <v>825</v>
      </c>
      <c r="AB120" s="113" t="str">
        <f>TEXT(Z120,"###,###")</f>
        <v>825</v>
      </c>
    </row>
    <row r="121" spans="19:32" x14ac:dyDescent="0.25">
      <c r="S121" s="105" t="s">
        <v>103</v>
      </c>
      <c r="T121" s="116"/>
      <c r="U121" s="116"/>
      <c r="V121" s="116">
        <v>239</v>
      </c>
      <c r="W121" s="116">
        <v>265</v>
      </c>
      <c r="X121" s="116">
        <v>324</v>
      </c>
      <c r="Y121" s="116">
        <v>307</v>
      </c>
      <c r="Z121" s="116">
        <v>325</v>
      </c>
      <c r="AB121" s="113" t="str">
        <f>TEXT(Z121,"###,###")</f>
        <v>325</v>
      </c>
    </row>
    <row r="122" spans="19:32" x14ac:dyDescent="0.25">
      <c r="S122" s="105" t="s">
        <v>104</v>
      </c>
      <c r="T122" s="116"/>
      <c r="U122" s="116"/>
      <c r="V122" s="116">
        <v>143</v>
      </c>
      <c r="W122" s="116">
        <v>171</v>
      </c>
      <c r="X122" s="116">
        <v>184</v>
      </c>
      <c r="Y122" s="116">
        <v>197</v>
      </c>
      <c r="Z122" s="116">
        <v>190</v>
      </c>
      <c r="AB122" s="113" t="str">
        <f>TEXT(Z122,"###,###")</f>
        <v>190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809</v>
      </c>
      <c r="W124" s="116">
        <v>911</v>
      </c>
      <c r="X124" s="116">
        <v>963</v>
      </c>
      <c r="Y124" s="116">
        <v>977</v>
      </c>
      <c r="Z124" s="116">
        <v>1015</v>
      </c>
      <c r="AB124" s="113" t="str">
        <f>TEXT(Z124,"###,###")</f>
        <v>1,015</v>
      </c>
      <c r="AD124" s="131">
        <f>Z124/$Z$7*100</f>
        <v>76.258452291510153</v>
      </c>
    </row>
    <row r="125" spans="19:32" x14ac:dyDescent="0.25">
      <c r="S125" s="105" t="s">
        <v>106</v>
      </c>
      <c r="T125" s="116"/>
      <c r="U125" s="116"/>
      <c r="V125" s="116">
        <v>382</v>
      </c>
      <c r="W125" s="116">
        <v>436</v>
      </c>
      <c r="X125" s="116">
        <v>508</v>
      </c>
      <c r="Y125" s="116">
        <v>504</v>
      </c>
      <c r="Z125" s="116">
        <v>515</v>
      </c>
      <c r="AB125" s="113" t="str">
        <f>TEXT(Z125,"###,###")</f>
        <v>515</v>
      </c>
      <c r="AD125" s="131">
        <f>Z125/$Z$7*100</f>
        <v>38.692712246431256</v>
      </c>
    </row>
    <row r="127" spans="19:32" x14ac:dyDescent="0.25">
      <c r="S127" s="105" t="s">
        <v>107</v>
      </c>
      <c r="T127" s="116"/>
      <c r="U127" s="116"/>
      <c r="V127" s="116">
        <v>540</v>
      </c>
      <c r="W127" s="116">
        <v>594</v>
      </c>
      <c r="X127" s="116">
        <v>668</v>
      </c>
      <c r="Y127" s="116">
        <v>660</v>
      </c>
      <c r="Z127" s="116">
        <v>688</v>
      </c>
      <c r="AB127" s="113" t="str">
        <f>TEXT(Z127,"###,###")</f>
        <v>688</v>
      </c>
      <c r="AD127" s="131">
        <f>Z127/$Z$7*100</f>
        <v>51.690458302028553</v>
      </c>
    </row>
    <row r="128" spans="19:32" x14ac:dyDescent="0.25">
      <c r="S128" s="105" t="s">
        <v>108</v>
      </c>
      <c r="T128" s="116"/>
      <c r="U128" s="116"/>
      <c r="V128" s="116">
        <v>509</v>
      </c>
      <c r="W128" s="116">
        <v>582</v>
      </c>
      <c r="X128" s="116">
        <v>622</v>
      </c>
      <c r="Y128" s="116">
        <v>625</v>
      </c>
      <c r="Z128" s="116">
        <v>648</v>
      </c>
      <c r="AB128" s="113" t="str">
        <f>TEXT(Z128,"###,###")</f>
        <v>648</v>
      </c>
      <c r="AD128" s="131">
        <f>Z128/$Z$7*100</f>
        <v>48.685199098422238</v>
      </c>
    </row>
    <row r="130" spans="19:20" x14ac:dyDescent="0.25">
      <c r="S130" s="105" t="s">
        <v>267</v>
      </c>
      <c r="T130" s="131">
        <v>61.983471074380169</v>
      </c>
    </row>
    <row r="131" spans="19:20" x14ac:dyDescent="0.25">
      <c r="S131" s="105" t="s">
        <v>268</v>
      </c>
      <c r="T131" s="131">
        <v>24.417731029301276</v>
      </c>
    </row>
    <row r="132" spans="19:20" x14ac:dyDescent="0.25">
      <c r="S132" s="105" t="s">
        <v>269</v>
      </c>
      <c r="T132" s="131">
        <v>14.274981217129978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74544C2-81C9-4A88-A524-CCA871E5F6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FC6C4E-AEE6-485F-A33C-D9F132191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42FCD6-26F5-4AE3-BF93-07A3150E5B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46F98C-24D7-4606-95D8-0D782A7DE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E1A31-0EC5-46DC-9AD0-50DEFAAAE1DD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175</v>
      </c>
      <c r="T1" s="103"/>
      <c r="U1" s="103"/>
      <c r="V1" s="103"/>
      <c r="W1" s="103"/>
      <c r="X1" s="103"/>
      <c r="Y1" s="104" t="s">
        <v>253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175</v>
      </c>
      <c r="Y3" s="109" t="s">
        <v>253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10.61 Unley,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30426</v>
      </c>
      <c r="W4" s="112">
        <v>30894</v>
      </c>
      <c r="X4" s="112">
        <v>31244</v>
      </c>
      <c r="Y4" s="112">
        <v>31606</v>
      </c>
      <c r="Z4" s="112">
        <v>31287</v>
      </c>
      <c r="AB4" s="113" t="str">
        <f>TEXT(Z4,"###,###")</f>
        <v>31,287</v>
      </c>
      <c r="AD4" s="114">
        <f>Z4/Y4-1</f>
        <v>-1.0093020312598844E-2</v>
      </c>
      <c r="AF4" s="114">
        <f>Z4/V4-1</f>
        <v>2.8298166042200812E-2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14515</v>
      </c>
      <c r="W5" s="112">
        <v>14804</v>
      </c>
      <c r="X5" s="112">
        <v>14991</v>
      </c>
      <c r="Y5" s="112">
        <v>15164</v>
      </c>
      <c r="Z5" s="112">
        <v>15064</v>
      </c>
      <c r="AB5" s="113" t="str">
        <f>TEXT(Z5,"###,###")</f>
        <v>15,064</v>
      </c>
      <c r="AD5" s="114">
        <f t="shared" ref="AD5:AD9" si="0">Z5/Y5-1</f>
        <v>-6.5945660775520443E-3</v>
      </c>
      <c r="AF5" s="114">
        <f t="shared" ref="AF5:AF9" si="1">Z5/V5-1</f>
        <v>3.7822941784360964E-2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15911</v>
      </c>
      <c r="W6" s="112">
        <v>16090</v>
      </c>
      <c r="X6" s="112">
        <v>16252</v>
      </c>
      <c r="Y6" s="112">
        <v>16444</v>
      </c>
      <c r="Z6" s="112">
        <v>16219</v>
      </c>
      <c r="AB6" s="113" t="str">
        <f>TEXT(Z6,"###,###")</f>
        <v>16,219</v>
      </c>
      <c r="AD6" s="114">
        <f t="shared" si="0"/>
        <v>-1.3682802237898306E-2</v>
      </c>
      <c r="AF6" s="114">
        <f t="shared" si="1"/>
        <v>1.9357677078750468E-2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21613</v>
      </c>
      <c r="W7" s="112">
        <v>21670</v>
      </c>
      <c r="X7" s="112">
        <v>21833</v>
      </c>
      <c r="Y7" s="112">
        <v>21964</v>
      </c>
      <c r="Z7" s="112">
        <v>22093</v>
      </c>
      <c r="AB7" s="113" t="str">
        <f>TEXT(Z7,"###,###")</f>
        <v>22,093</v>
      </c>
      <c r="AD7" s="114">
        <f t="shared" si="0"/>
        <v>5.8732471316700341E-3</v>
      </c>
      <c r="AF7" s="114">
        <f t="shared" si="1"/>
        <v>2.2208855781242764E-2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31,287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22,093</v>
      </c>
      <c r="P8" s="69"/>
      <c r="S8" s="111" t="s">
        <v>86</v>
      </c>
      <c r="T8" s="112"/>
      <c r="U8" s="112"/>
      <c r="V8" s="112">
        <v>43822</v>
      </c>
      <c r="W8" s="112">
        <v>44507</v>
      </c>
      <c r="X8" s="112">
        <v>46051.71</v>
      </c>
      <c r="Y8" s="112">
        <v>48038.28</v>
      </c>
      <c r="Z8" s="112">
        <v>47571.67</v>
      </c>
      <c r="AB8" s="113" t="str">
        <f>TEXT(Z8,"$###,###")</f>
        <v>$47,572</v>
      </c>
      <c r="AD8" s="114">
        <f t="shared" si="0"/>
        <v>-9.7132953136540578E-3</v>
      </c>
      <c r="AF8" s="114">
        <f t="shared" si="1"/>
        <v>8.556592579069866E-2</v>
      </c>
    </row>
    <row r="9" spans="1:32" x14ac:dyDescent="0.25">
      <c r="A9" s="32" t="s">
        <v>15</v>
      </c>
      <c r="B9" s="73"/>
      <c r="C9" s="74"/>
      <c r="D9" s="75">
        <f>AD104</f>
        <v>70.789784894684686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48.766577649029102</v>
      </c>
      <c r="P9" s="76" t="s">
        <v>87</v>
      </c>
      <c r="S9" s="111" t="s">
        <v>7</v>
      </c>
      <c r="T9" s="112"/>
      <c r="U9" s="112"/>
      <c r="V9" s="112">
        <v>1543746389</v>
      </c>
      <c r="W9" s="112">
        <v>1585580503</v>
      </c>
      <c r="X9" s="112">
        <v>1638916008</v>
      </c>
      <c r="Y9" s="112">
        <v>1701001321</v>
      </c>
      <c r="Z9" s="112">
        <v>1731336178</v>
      </c>
      <c r="AB9" s="113" t="str">
        <f>TEXT(Z9/1000000,"$#,###.0")&amp;" mil"</f>
        <v>$1,731.3 mil</v>
      </c>
      <c r="AD9" s="114">
        <f t="shared" si="0"/>
        <v>1.7833529360322009E-2</v>
      </c>
      <c r="AF9" s="114">
        <f t="shared" si="1"/>
        <v>0.12151593703258201</v>
      </c>
    </row>
    <row r="10" spans="1:32" x14ac:dyDescent="0.25">
      <c r="A10" s="32" t="s">
        <v>18</v>
      </c>
      <c r="B10" s="73"/>
      <c r="C10" s="74"/>
      <c r="D10" s="75">
        <f>AD105</f>
        <v>21.753443922395881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51.242474992078932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81.958086271669757</v>
      </c>
      <c r="P11" s="76" t="s">
        <v>87</v>
      </c>
      <c r="S11" s="111" t="s">
        <v>30</v>
      </c>
      <c r="T11" s="116"/>
      <c r="U11" s="116"/>
      <c r="V11" s="116">
        <v>26708</v>
      </c>
      <c r="W11" s="116">
        <v>27146</v>
      </c>
      <c r="X11" s="116">
        <v>27434</v>
      </c>
      <c r="Y11" s="116">
        <v>27654</v>
      </c>
      <c r="Z11" s="116">
        <v>27300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8.5230616032227395</v>
      </c>
      <c r="P12" s="76" t="s">
        <v>87</v>
      </c>
      <c r="S12" s="111" t="s">
        <v>31</v>
      </c>
      <c r="T12" s="116"/>
      <c r="U12" s="116"/>
      <c r="V12" s="116">
        <v>3719</v>
      </c>
      <c r="W12" s="116">
        <v>3748</v>
      </c>
      <c r="X12" s="116">
        <v>3809</v>
      </c>
      <c r="Y12" s="116">
        <v>3956</v>
      </c>
      <c r="Z12" s="116">
        <v>3988</v>
      </c>
    </row>
    <row r="13" spans="1:32" ht="15" customHeight="1" x14ac:dyDescent="0.25">
      <c r="A13" s="32" t="s">
        <v>20</v>
      </c>
      <c r="B13" s="74"/>
      <c r="C13" s="74"/>
      <c r="D13" s="75">
        <f>AD108</f>
        <v>15.456899031546648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9.5097994839994566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12.724134624604469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42.5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20.765813277079936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17.464125662034313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274</v>
      </c>
      <c r="Z15" s="116">
        <v>234</v>
      </c>
      <c r="AB15" s="121">
        <f t="shared" ref="AB15:AB34" si="2">IF(Z15="np",0,Z15/$Z$34)</f>
        <v>7.4801010133299234E-3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43.212836002173425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82.53587433796568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296</v>
      </c>
      <c r="Z16" s="116">
        <v>318</v>
      </c>
      <c r="AB16" s="121">
        <f t="shared" si="2"/>
        <v>1.0165265479653487E-2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1232</v>
      </c>
      <c r="Z17" s="116">
        <v>1207</v>
      </c>
      <c r="AB17" s="121">
        <f t="shared" si="2"/>
        <v>3.8583256081577852E-2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232</v>
      </c>
      <c r="Z18" s="116">
        <v>182</v>
      </c>
      <c r="AB18" s="121">
        <f t="shared" si="2"/>
        <v>5.8178563437010517E-3</v>
      </c>
    </row>
    <row r="19" spans="1:28" x14ac:dyDescent="0.25">
      <c r="A19" s="65" t="str">
        <f>$S$1&amp;" ("&amp;$V$2&amp;" to "&amp;$Z$2&amp;")"</f>
        <v>Unley (2015-16 to 2019-20)</v>
      </c>
      <c r="B19" s="65"/>
      <c r="C19" s="65"/>
      <c r="D19" s="65"/>
      <c r="E19" s="65"/>
      <c r="F19" s="65"/>
      <c r="G19" s="65" t="str">
        <f>$S$1&amp;" ("&amp;$V$2&amp;" to "&amp;$Z$2&amp;")"</f>
        <v>Unley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1184</v>
      </c>
      <c r="Z19" s="116">
        <v>1155</v>
      </c>
      <c r="AB19" s="121">
        <f t="shared" si="2"/>
        <v>3.6921011411948979E-2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862</v>
      </c>
      <c r="Z20" s="116">
        <v>882</v>
      </c>
      <c r="AB20" s="121">
        <f t="shared" si="2"/>
        <v>2.8194226896397404E-2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2183</v>
      </c>
      <c r="Z21" s="116">
        <v>2329</v>
      </c>
      <c r="AB21" s="121">
        <f t="shared" si="2"/>
        <v>7.4449381453185443E-2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2495</v>
      </c>
      <c r="Z22" s="116">
        <v>2356</v>
      </c>
      <c r="AB22" s="121">
        <f t="shared" si="2"/>
        <v>7.5312470031646581E-2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644</v>
      </c>
      <c r="Z23" s="116">
        <v>637</v>
      </c>
      <c r="AB23" s="121">
        <f t="shared" si="2"/>
        <v>2.0362497202953682E-2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633</v>
      </c>
      <c r="Z24" s="116">
        <v>551</v>
      </c>
      <c r="AB24" s="121">
        <f t="shared" si="2"/>
        <v>1.7613400249336702E-2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1176</v>
      </c>
      <c r="Z25" s="116">
        <v>1307</v>
      </c>
      <c r="AB25" s="121">
        <f t="shared" si="2"/>
        <v>4.1779880446248759E-2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582</v>
      </c>
      <c r="Z26" s="116">
        <v>594</v>
      </c>
      <c r="AB26" s="121">
        <f t="shared" si="2"/>
        <v>1.898794872614519E-2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3555</v>
      </c>
      <c r="Z27" s="116">
        <v>3609</v>
      </c>
      <c r="AB27" s="121">
        <f t="shared" si="2"/>
        <v>0.11536617332097306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2307</v>
      </c>
      <c r="Z28" s="116">
        <v>2517</v>
      </c>
      <c r="AB28" s="121">
        <f t="shared" si="2"/>
        <v>8.0459035258766742E-2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2272</v>
      </c>
      <c r="Z29" s="116">
        <v>1929</v>
      </c>
      <c r="AB29" s="121">
        <f t="shared" si="2"/>
        <v>6.1662883994501809E-2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3674</v>
      </c>
      <c r="Z30" s="116">
        <v>3688</v>
      </c>
      <c r="AB30" s="121">
        <f t="shared" si="2"/>
        <v>0.11789150656906307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4988</v>
      </c>
      <c r="Z31" s="116">
        <v>4991</v>
      </c>
      <c r="AB31" s="121">
        <f t="shared" si="2"/>
        <v>0.159543522040725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767</v>
      </c>
      <c r="Z32" s="116">
        <v>746</v>
      </c>
      <c r="AB32" s="121">
        <f t="shared" si="2"/>
        <v>2.384681776044497E-2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928</v>
      </c>
      <c r="Z33" s="116">
        <v>964</v>
      </c>
      <c r="AB33" s="121">
        <f t="shared" si="2"/>
        <v>3.0815458875427547E-2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31605</v>
      </c>
      <c r="Z34" s="124">
        <v>31283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18233</v>
      </c>
      <c r="AB37" s="136">
        <f>Z37/Z40*100</f>
        <v>82.53587433796568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3858</v>
      </c>
      <c r="AB38" s="136">
        <f>Z38/Z40*100</f>
        <v>17.464125662034313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22091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</v>
      </c>
      <c r="W44" s="116">
        <v>13</v>
      </c>
      <c r="X44" s="116">
        <v>9</v>
      </c>
      <c r="Y44" s="116">
        <v>11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162</v>
      </c>
      <c r="W45" s="116">
        <v>137</v>
      </c>
      <c r="X45" s="116">
        <v>150</v>
      </c>
      <c r="Y45" s="116">
        <v>169</v>
      </c>
      <c r="Z45" s="116">
        <v>185</v>
      </c>
    </row>
    <row r="46" spans="19:32" x14ac:dyDescent="0.25">
      <c r="S46" s="119" t="s">
        <v>39</v>
      </c>
      <c r="T46" s="119"/>
      <c r="U46" s="116"/>
      <c r="V46" s="116">
        <v>691</v>
      </c>
      <c r="W46" s="116">
        <v>752</v>
      </c>
      <c r="X46" s="116">
        <v>756</v>
      </c>
      <c r="Y46" s="116">
        <v>692</v>
      </c>
      <c r="Z46" s="116">
        <v>690</v>
      </c>
    </row>
    <row r="47" spans="19:32" x14ac:dyDescent="0.25">
      <c r="S47" s="119" t="s">
        <v>40</v>
      </c>
      <c r="T47" s="119"/>
      <c r="U47" s="116"/>
      <c r="V47" s="116">
        <v>1229</v>
      </c>
      <c r="W47" s="116">
        <v>1299</v>
      </c>
      <c r="X47" s="116">
        <v>1352</v>
      </c>
      <c r="Y47" s="116">
        <v>1445</v>
      </c>
      <c r="Z47" s="116">
        <v>1436</v>
      </c>
    </row>
    <row r="48" spans="19:32" x14ac:dyDescent="0.25">
      <c r="S48" s="119" t="s">
        <v>41</v>
      </c>
      <c r="T48" s="119"/>
      <c r="U48" s="116"/>
      <c r="V48" s="116">
        <v>1800</v>
      </c>
      <c r="W48" s="116">
        <v>1840</v>
      </c>
      <c r="X48" s="116">
        <v>1803</v>
      </c>
      <c r="Y48" s="116">
        <v>1857</v>
      </c>
      <c r="Z48" s="116">
        <v>1816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1630</v>
      </c>
      <c r="W49" s="116">
        <v>1674</v>
      </c>
      <c r="X49" s="116">
        <v>1635</v>
      </c>
      <c r="Y49" s="116">
        <v>1654</v>
      </c>
      <c r="Z49" s="116">
        <v>1674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Unley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1479</v>
      </c>
      <c r="W50" s="116">
        <v>1514</v>
      </c>
      <c r="X50" s="116">
        <v>1588</v>
      </c>
      <c r="Y50" s="116">
        <v>1629</v>
      </c>
      <c r="Z50" s="116">
        <v>1589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1444</v>
      </c>
      <c r="W51" s="116">
        <v>1473</v>
      </c>
      <c r="X51" s="116">
        <v>1554</v>
      </c>
      <c r="Y51" s="116">
        <v>1597</v>
      </c>
      <c r="Z51" s="116">
        <v>1532</v>
      </c>
    </row>
    <row r="52" spans="1:26" ht="15" customHeight="1" x14ac:dyDescent="0.25">
      <c r="S52" s="119" t="s">
        <v>45</v>
      </c>
      <c r="T52" s="119"/>
      <c r="U52" s="116"/>
      <c r="V52" s="116">
        <v>1457</v>
      </c>
      <c r="W52" s="116">
        <v>1440</v>
      </c>
      <c r="X52" s="116">
        <v>1445</v>
      </c>
      <c r="Y52" s="116">
        <v>1376</v>
      </c>
      <c r="Z52" s="116">
        <v>1453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1354</v>
      </c>
      <c r="W53" s="116">
        <v>1354</v>
      </c>
      <c r="X53" s="116">
        <v>1374</v>
      </c>
      <c r="Y53" s="116">
        <v>1335</v>
      </c>
      <c r="Z53" s="116">
        <v>1329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1135</v>
      </c>
      <c r="W54" s="116">
        <v>1147</v>
      </c>
      <c r="X54" s="116">
        <v>1144</v>
      </c>
      <c r="Y54" s="116">
        <v>1202</v>
      </c>
      <c r="Z54" s="116">
        <v>1197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1027</v>
      </c>
      <c r="W55" s="116">
        <v>973</v>
      </c>
      <c r="X55" s="116">
        <v>970</v>
      </c>
      <c r="Y55" s="116">
        <v>971</v>
      </c>
      <c r="Z55" s="116">
        <v>947</v>
      </c>
    </row>
    <row r="56" spans="1:26" ht="15" customHeight="1" x14ac:dyDescent="0.25">
      <c r="S56" s="119" t="s">
        <v>49</v>
      </c>
      <c r="T56" s="119"/>
      <c r="U56" s="116"/>
      <c r="V56" s="116">
        <v>630</v>
      </c>
      <c r="W56" s="116">
        <v>653</v>
      </c>
      <c r="X56" s="116">
        <v>667</v>
      </c>
      <c r="Y56" s="116">
        <v>635</v>
      </c>
      <c r="Z56" s="116">
        <v>614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269</v>
      </c>
      <c r="W57" s="116">
        <v>304</v>
      </c>
      <c r="X57" s="116">
        <v>331</v>
      </c>
      <c r="Y57" s="116">
        <v>363</v>
      </c>
      <c r="Z57" s="116">
        <v>365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104</v>
      </c>
      <c r="W58" s="116">
        <v>119</v>
      </c>
      <c r="X58" s="116">
        <v>117</v>
      </c>
      <c r="Y58" s="116">
        <v>115</v>
      </c>
      <c r="Z58" s="116">
        <v>116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53</v>
      </c>
      <c r="W59" s="116">
        <v>59</v>
      </c>
      <c r="X59" s="116">
        <v>63</v>
      </c>
      <c r="Y59" s="116">
        <v>68</v>
      </c>
      <c r="Z59" s="116">
        <v>54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39</v>
      </c>
      <c r="W60" s="116">
        <v>53</v>
      </c>
      <c r="X60" s="116">
        <v>38</v>
      </c>
      <c r="Y60" s="116">
        <v>44</v>
      </c>
      <c r="Z60" s="116">
        <v>49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14515</v>
      </c>
      <c r="W61" s="116">
        <v>14804</v>
      </c>
      <c r="X61" s="116">
        <v>14991</v>
      </c>
      <c r="Y61" s="116">
        <v>15163</v>
      </c>
      <c r="Z61" s="116">
        <v>15065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16</v>
      </c>
      <c r="X63" s="116">
        <v>12</v>
      </c>
      <c r="Y63" s="116">
        <v>20</v>
      </c>
      <c r="Z63" s="116">
        <v>14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229</v>
      </c>
      <c r="W64" s="116">
        <v>248</v>
      </c>
      <c r="X64" s="116">
        <v>252</v>
      </c>
      <c r="Y64" s="116">
        <v>245</v>
      </c>
      <c r="Z64" s="116">
        <v>274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Unley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902</v>
      </c>
      <c r="W65" s="116">
        <v>997</v>
      </c>
      <c r="X65" s="116">
        <v>898</v>
      </c>
      <c r="Y65" s="116">
        <v>873</v>
      </c>
      <c r="Z65" s="116">
        <v>811</v>
      </c>
    </row>
    <row r="66" spans="1:26" x14ac:dyDescent="0.25">
      <c r="S66" s="119" t="s">
        <v>40</v>
      </c>
      <c r="T66" s="119"/>
      <c r="U66" s="116"/>
      <c r="V66" s="116">
        <v>1702</v>
      </c>
      <c r="W66" s="116">
        <v>1655</v>
      </c>
      <c r="X66" s="116">
        <v>1671</v>
      </c>
      <c r="Y66" s="116">
        <v>1717</v>
      </c>
      <c r="Z66" s="116">
        <v>1777</v>
      </c>
    </row>
    <row r="67" spans="1:26" x14ac:dyDescent="0.25">
      <c r="S67" s="119" t="s">
        <v>41</v>
      </c>
      <c r="T67" s="119"/>
      <c r="U67" s="116"/>
      <c r="V67" s="116">
        <v>2044</v>
      </c>
      <c r="W67" s="116">
        <v>2029</v>
      </c>
      <c r="X67" s="116">
        <v>2103</v>
      </c>
      <c r="Y67" s="116">
        <v>2142</v>
      </c>
      <c r="Z67" s="116">
        <v>2063</v>
      </c>
    </row>
    <row r="68" spans="1:26" x14ac:dyDescent="0.25">
      <c r="S68" s="119" t="s">
        <v>42</v>
      </c>
      <c r="T68" s="119"/>
      <c r="U68" s="116"/>
      <c r="V68" s="116">
        <v>1700</v>
      </c>
      <c r="W68" s="116">
        <v>1738</v>
      </c>
      <c r="X68" s="116">
        <v>1802</v>
      </c>
      <c r="Y68" s="116">
        <v>1767</v>
      </c>
      <c r="Z68" s="116">
        <v>1685</v>
      </c>
    </row>
    <row r="69" spans="1:26" x14ac:dyDescent="0.25">
      <c r="S69" s="119" t="s">
        <v>43</v>
      </c>
      <c r="T69" s="119"/>
      <c r="U69" s="116"/>
      <c r="V69" s="116">
        <v>1489</v>
      </c>
      <c r="W69" s="116">
        <v>1550</v>
      </c>
      <c r="X69" s="116">
        <v>1525</v>
      </c>
      <c r="Y69" s="116">
        <v>1602</v>
      </c>
      <c r="Z69" s="116">
        <v>1620</v>
      </c>
    </row>
    <row r="70" spans="1:26" x14ac:dyDescent="0.25">
      <c r="S70" s="119" t="s">
        <v>44</v>
      </c>
      <c r="T70" s="119"/>
      <c r="U70" s="116"/>
      <c r="V70" s="116">
        <v>1522</v>
      </c>
      <c r="W70" s="116">
        <v>1516</v>
      </c>
      <c r="X70" s="116">
        <v>1582</v>
      </c>
      <c r="Y70" s="116">
        <v>1629</v>
      </c>
      <c r="Z70" s="116">
        <v>1571</v>
      </c>
    </row>
    <row r="71" spans="1:26" x14ac:dyDescent="0.25">
      <c r="S71" s="119" t="s">
        <v>45</v>
      </c>
      <c r="T71" s="119"/>
      <c r="U71" s="116"/>
      <c r="V71" s="116">
        <v>1483</v>
      </c>
      <c r="W71" s="116">
        <v>1521</v>
      </c>
      <c r="X71" s="116">
        <v>1521</v>
      </c>
      <c r="Y71" s="116">
        <v>1568</v>
      </c>
      <c r="Z71" s="116">
        <v>1568</v>
      </c>
    </row>
    <row r="72" spans="1:26" x14ac:dyDescent="0.25">
      <c r="S72" s="119" t="s">
        <v>46</v>
      </c>
      <c r="T72" s="119"/>
      <c r="U72" s="116"/>
      <c r="V72" s="116">
        <v>1503</v>
      </c>
      <c r="W72" s="116">
        <v>1506</v>
      </c>
      <c r="X72" s="116">
        <v>1470</v>
      </c>
      <c r="Y72" s="116">
        <v>1431</v>
      </c>
      <c r="Z72" s="116">
        <v>1434</v>
      </c>
    </row>
    <row r="73" spans="1:26" x14ac:dyDescent="0.25">
      <c r="S73" s="119" t="s">
        <v>47</v>
      </c>
      <c r="T73" s="119"/>
      <c r="U73" s="116"/>
      <c r="V73" s="116">
        <v>1407</v>
      </c>
      <c r="W73" s="116">
        <v>1373</v>
      </c>
      <c r="X73" s="116">
        <v>1373</v>
      </c>
      <c r="Y73" s="116">
        <v>1381</v>
      </c>
      <c r="Z73" s="116">
        <v>1338</v>
      </c>
    </row>
    <row r="74" spans="1:26" x14ac:dyDescent="0.25">
      <c r="S74" s="119" t="s">
        <v>48</v>
      </c>
      <c r="T74" s="119"/>
      <c r="U74" s="116"/>
      <c r="V74" s="116">
        <v>1046</v>
      </c>
      <c r="W74" s="116">
        <v>1025</v>
      </c>
      <c r="X74" s="116">
        <v>1041</v>
      </c>
      <c r="Y74" s="116">
        <v>1054</v>
      </c>
      <c r="Z74" s="116">
        <v>1027</v>
      </c>
    </row>
    <row r="75" spans="1:26" x14ac:dyDescent="0.25">
      <c r="S75" s="119" t="s">
        <v>49</v>
      </c>
      <c r="T75" s="119"/>
      <c r="U75" s="116"/>
      <c r="V75" s="116">
        <v>513</v>
      </c>
      <c r="W75" s="116">
        <v>551</v>
      </c>
      <c r="X75" s="116">
        <v>551</v>
      </c>
      <c r="Y75" s="116">
        <v>596</v>
      </c>
      <c r="Z75" s="116">
        <v>601</v>
      </c>
    </row>
    <row r="76" spans="1:26" x14ac:dyDescent="0.25">
      <c r="S76" s="119" t="s">
        <v>50</v>
      </c>
      <c r="T76" s="119"/>
      <c r="U76" s="116"/>
      <c r="V76" s="116">
        <v>158</v>
      </c>
      <c r="W76" s="116">
        <v>189</v>
      </c>
      <c r="X76" s="116">
        <v>245</v>
      </c>
      <c r="Y76" s="116">
        <v>231</v>
      </c>
      <c r="Z76" s="116">
        <v>246</v>
      </c>
    </row>
    <row r="77" spans="1:26" x14ac:dyDescent="0.25">
      <c r="S77" s="119" t="s">
        <v>51</v>
      </c>
      <c r="T77" s="119"/>
      <c r="U77" s="116"/>
      <c r="V77" s="116">
        <v>83</v>
      </c>
      <c r="W77" s="116">
        <v>80</v>
      </c>
      <c r="X77" s="116">
        <v>89</v>
      </c>
      <c r="Y77" s="116">
        <v>88</v>
      </c>
      <c r="Z77" s="116">
        <v>86</v>
      </c>
    </row>
    <row r="78" spans="1:26" x14ac:dyDescent="0.25">
      <c r="S78" s="119" t="s">
        <v>52</v>
      </c>
      <c r="T78" s="119"/>
      <c r="U78" s="116"/>
      <c r="V78" s="116">
        <v>41</v>
      </c>
      <c r="W78" s="116">
        <v>34</v>
      </c>
      <c r="X78" s="116">
        <v>42</v>
      </c>
      <c r="Y78" s="116">
        <v>50</v>
      </c>
      <c r="Z78" s="116">
        <v>48</v>
      </c>
    </row>
    <row r="79" spans="1:26" x14ac:dyDescent="0.25">
      <c r="S79" s="119" t="s">
        <v>53</v>
      </c>
      <c r="T79" s="119"/>
      <c r="U79" s="116"/>
      <c r="V79" s="116">
        <v>67</v>
      </c>
      <c r="W79" s="116">
        <v>62</v>
      </c>
      <c r="X79" s="116">
        <v>55</v>
      </c>
      <c r="Y79" s="116">
        <v>48</v>
      </c>
      <c r="Z79" s="116">
        <v>52</v>
      </c>
    </row>
    <row r="80" spans="1:26" x14ac:dyDescent="0.25">
      <c r="S80" s="122" t="s">
        <v>54</v>
      </c>
      <c r="T80" s="122"/>
      <c r="U80" s="116"/>
      <c r="V80" s="116">
        <v>15911</v>
      </c>
      <c r="W80" s="116">
        <v>16090</v>
      </c>
      <c r="X80" s="116">
        <v>16252</v>
      </c>
      <c r="Y80" s="116">
        <v>16439</v>
      </c>
      <c r="Z80" s="116">
        <v>16220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Unley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1609</v>
      </c>
      <c r="W83" s="116">
        <v>1646</v>
      </c>
      <c r="X83" s="116">
        <v>1706</v>
      </c>
      <c r="Y83" s="116">
        <v>1696</v>
      </c>
      <c r="Z83" s="116">
        <v>1696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2997</v>
      </c>
      <c r="W84" s="116">
        <v>2997</v>
      </c>
      <c r="X84" s="116">
        <v>3038</v>
      </c>
      <c r="Y84" s="116">
        <v>3110</v>
      </c>
      <c r="Z84" s="116">
        <v>3156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876</v>
      </c>
      <c r="W85" s="116">
        <v>885</v>
      </c>
      <c r="X85" s="116">
        <v>893</v>
      </c>
      <c r="Y85" s="116">
        <v>875</v>
      </c>
      <c r="Z85" s="116">
        <v>849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31,287</v>
      </c>
      <c r="D86" s="98">
        <f t="shared" ref="D86:D91" si="4">AD4</f>
        <v>-1.0093020312598844E-2</v>
      </c>
      <c r="E86" s="99">
        <f t="shared" ref="E86:E91" si="5">AD4</f>
        <v>-1.0093020312598844E-2</v>
      </c>
      <c r="F86" s="98">
        <f t="shared" ref="F86:F91" si="6">AF4</f>
        <v>2.8298166042200812E-2</v>
      </c>
      <c r="G86" s="99">
        <f t="shared" ref="G86:G91" si="7">AF4</f>
        <v>2.8298166042200812E-2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619</v>
      </c>
      <c r="W86" s="116">
        <v>678</v>
      </c>
      <c r="X86" s="116">
        <v>670</v>
      </c>
      <c r="Y86" s="116">
        <v>647</v>
      </c>
      <c r="Z86" s="116">
        <v>678</v>
      </c>
    </row>
    <row r="87" spans="1:30" ht="15" customHeight="1" x14ac:dyDescent="0.25">
      <c r="A87" s="100" t="s">
        <v>4</v>
      </c>
      <c r="B87" s="51"/>
      <c r="C87" s="101" t="str">
        <f t="shared" si="3"/>
        <v>15,064</v>
      </c>
      <c r="D87" s="98">
        <f t="shared" si="4"/>
        <v>-6.5945660775520443E-3</v>
      </c>
      <c r="E87" s="99">
        <f t="shared" si="5"/>
        <v>-6.5945660775520443E-3</v>
      </c>
      <c r="F87" s="98">
        <f t="shared" si="6"/>
        <v>3.7822941784360964E-2</v>
      </c>
      <c r="G87" s="99">
        <f t="shared" si="7"/>
        <v>3.7822941784360964E-2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669</v>
      </c>
      <c r="W87" s="116">
        <v>702</v>
      </c>
      <c r="X87" s="116">
        <v>710</v>
      </c>
      <c r="Y87" s="116">
        <v>697</v>
      </c>
      <c r="Z87" s="116">
        <v>700</v>
      </c>
    </row>
    <row r="88" spans="1:30" ht="15" customHeight="1" x14ac:dyDescent="0.25">
      <c r="A88" s="100" t="s">
        <v>5</v>
      </c>
      <c r="B88" s="51"/>
      <c r="C88" s="101" t="str">
        <f t="shared" si="3"/>
        <v>16,219</v>
      </c>
      <c r="D88" s="98">
        <f t="shared" si="4"/>
        <v>-1.3682802237898306E-2</v>
      </c>
      <c r="E88" s="99">
        <f t="shared" si="5"/>
        <v>-1.3682802237898306E-2</v>
      </c>
      <c r="F88" s="98">
        <f t="shared" si="6"/>
        <v>1.9357677078750468E-2</v>
      </c>
      <c r="G88" s="99">
        <f t="shared" si="7"/>
        <v>1.9357677078750468E-2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608</v>
      </c>
      <c r="W88" s="116">
        <v>621</v>
      </c>
      <c r="X88" s="116">
        <v>636</v>
      </c>
      <c r="Y88" s="116">
        <v>654</v>
      </c>
      <c r="Z88" s="116">
        <v>656</v>
      </c>
    </row>
    <row r="89" spans="1:30" ht="15" customHeight="1" x14ac:dyDescent="0.25">
      <c r="A89" s="51" t="s">
        <v>6</v>
      </c>
      <c r="B89" s="51"/>
      <c r="C89" s="101" t="str">
        <f t="shared" si="3"/>
        <v>22,093</v>
      </c>
      <c r="D89" s="98">
        <f t="shared" si="4"/>
        <v>5.8732471316700341E-3</v>
      </c>
      <c r="E89" s="99">
        <f t="shared" si="5"/>
        <v>5.8732471316700341E-3</v>
      </c>
      <c r="F89" s="98">
        <f t="shared" si="6"/>
        <v>2.2208855781242764E-2</v>
      </c>
      <c r="G89" s="99">
        <f t="shared" si="7"/>
        <v>2.2208855781242764E-2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225</v>
      </c>
      <c r="W89" s="116">
        <v>235</v>
      </c>
      <c r="X89" s="116">
        <v>238</v>
      </c>
      <c r="Y89" s="116">
        <v>253</v>
      </c>
      <c r="Z89" s="116">
        <v>239</v>
      </c>
    </row>
    <row r="90" spans="1:30" ht="15" customHeight="1" x14ac:dyDescent="0.25">
      <c r="A90" s="51" t="s">
        <v>100</v>
      </c>
      <c r="B90" s="51"/>
      <c r="C90" s="101" t="str">
        <f t="shared" si="3"/>
        <v>$47,572</v>
      </c>
      <c r="D90" s="98">
        <f t="shared" si="4"/>
        <v>-9.7132953136540578E-3</v>
      </c>
      <c r="E90" s="99">
        <f t="shared" si="5"/>
        <v>-9.7132953136540578E-3</v>
      </c>
      <c r="F90" s="98">
        <f t="shared" si="6"/>
        <v>8.556592579069866E-2</v>
      </c>
      <c r="G90" s="99">
        <f t="shared" si="7"/>
        <v>8.556592579069866E-2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548</v>
      </c>
      <c r="W90" s="116">
        <v>540</v>
      </c>
      <c r="X90" s="116">
        <v>597</v>
      </c>
      <c r="Y90" s="116">
        <v>650</v>
      </c>
      <c r="Z90" s="116">
        <v>686</v>
      </c>
    </row>
    <row r="91" spans="1:30" ht="15" customHeight="1" x14ac:dyDescent="0.25">
      <c r="A91" s="51" t="s">
        <v>7</v>
      </c>
      <c r="B91" s="51"/>
      <c r="C91" s="101" t="str">
        <f t="shared" si="3"/>
        <v>$1,731.3 mil</v>
      </c>
      <c r="D91" s="98">
        <f t="shared" si="4"/>
        <v>1.7833529360322009E-2</v>
      </c>
      <c r="E91" s="99">
        <f t="shared" si="5"/>
        <v>1.7833529360322009E-2</v>
      </c>
      <c r="F91" s="98">
        <f t="shared" si="6"/>
        <v>0.12151593703258201</v>
      </c>
      <c r="G91" s="99">
        <f t="shared" si="7"/>
        <v>0.12151593703258201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10514</v>
      </c>
      <c r="W91" s="116">
        <v>10583</v>
      </c>
      <c r="X91" s="116">
        <v>10670</v>
      </c>
      <c r="Y91" s="116">
        <v>10680</v>
      </c>
      <c r="Z91" s="116">
        <v>10775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1027</v>
      </c>
      <c r="W93" s="116">
        <v>1065</v>
      </c>
      <c r="X93" s="116">
        <v>1097</v>
      </c>
      <c r="Y93" s="116">
        <v>1089</v>
      </c>
      <c r="Z93" s="116">
        <v>1123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3564</v>
      </c>
      <c r="W94" s="116">
        <v>3618</v>
      </c>
      <c r="X94" s="116">
        <v>3706</v>
      </c>
      <c r="Y94" s="116">
        <v>3808</v>
      </c>
      <c r="Z94" s="116">
        <v>3739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250</v>
      </c>
      <c r="W95" s="116">
        <v>254</v>
      </c>
      <c r="X95" s="116">
        <v>291</v>
      </c>
      <c r="Y95" s="116">
        <v>275</v>
      </c>
      <c r="Z95" s="116">
        <v>304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1129</v>
      </c>
      <c r="W96" s="116">
        <v>1151</v>
      </c>
      <c r="X96" s="116">
        <v>1207</v>
      </c>
      <c r="Y96" s="116">
        <v>1216</v>
      </c>
      <c r="Z96" s="116">
        <v>1265</v>
      </c>
    </row>
    <row r="97" spans="1:32" ht="15" customHeight="1" x14ac:dyDescent="0.25">
      <c r="S97" s="119" t="s">
        <v>191</v>
      </c>
      <c r="T97" s="119"/>
      <c r="U97" s="116"/>
      <c r="V97" s="116">
        <v>1836</v>
      </c>
      <c r="W97" s="116">
        <v>1912</v>
      </c>
      <c r="X97" s="116">
        <v>1854</v>
      </c>
      <c r="Y97" s="116">
        <v>1880</v>
      </c>
      <c r="Z97" s="116">
        <v>1810</v>
      </c>
    </row>
    <row r="98" spans="1:32" ht="15" customHeight="1" x14ac:dyDescent="0.25">
      <c r="S98" s="119" t="s">
        <v>192</v>
      </c>
      <c r="T98" s="119"/>
      <c r="U98" s="116"/>
      <c r="V98" s="116">
        <v>934</v>
      </c>
      <c r="W98" s="116">
        <v>912</v>
      </c>
      <c r="X98" s="116">
        <v>899</v>
      </c>
      <c r="Y98" s="116">
        <v>874</v>
      </c>
      <c r="Z98" s="116">
        <v>899</v>
      </c>
    </row>
    <row r="99" spans="1:32" ht="15" customHeight="1" x14ac:dyDescent="0.25">
      <c r="S99" s="119" t="s">
        <v>193</v>
      </c>
      <c r="T99" s="119"/>
      <c r="U99" s="116"/>
      <c r="V99" s="116">
        <v>37</v>
      </c>
      <c r="W99" s="116">
        <v>35</v>
      </c>
      <c r="X99" s="116">
        <v>30</v>
      </c>
      <c r="Y99" s="116">
        <v>27</v>
      </c>
      <c r="Z99" s="116">
        <v>29</v>
      </c>
    </row>
    <row r="100" spans="1:32" ht="15" customHeight="1" x14ac:dyDescent="0.25">
      <c r="S100" s="119" t="s">
        <v>59</v>
      </c>
      <c r="T100" s="119"/>
      <c r="U100" s="116"/>
      <c r="V100" s="116">
        <v>226</v>
      </c>
      <c r="W100" s="116">
        <v>259</v>
      </c>
      <c r="X100" s="116">
        <v>257</v>
      </c>
      <c r="Y100" s="116">
        <v>288</v>
      </c>
      <c r="Z100" s="116">
        <v>295</v>
      </c>
    </row>
    <row r="101" spans="1:32" x14ac:dyDescent="0.25">
      <c r="A101" s="20"/>
      <c r="S101" s="122" t="s">
        <v>54</v>
      </c>
      <c r="T101" s="122"/>
      <c r="U101" s="116"/>
      <c r="V101" s="116">
        <v>11099</v>
      </c>
      <c r="W101" s="116">
        <v>11087</v>
      </c>
      <c r="X101" s="116">
        <v>11162</v>
      </c>
      <c r="Y101" s="116">
        <v>11284</v>
      </c>
      <c r="Z101" s="116">
        <v>11320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20245</v>
      </c>
      <c r="W104" s="116">
        <v>21390</v>
      </c>
      <c r="X104" s="116">
        <v>21460</v>
      </c>
      <c r="Y104" s="116">
        <v>21961</v>
      </c>
      <c r="Z104" s="116">
        <v>22148</v>
      </c>
      <c r="AB104" s="113" t="str">
        <f>TEXT(Z104,"###,###")</f>
        <v>22,148</v>
      </c>
      <c r="AD104" s="134">
        <f>Z104/($Z$4)*100</f>
        <v>70.789784894684686</v>
      </c>
      <c r="AF104" s="113"/>
    </row>
    <row r="105" spans="1:32" x14ac:dyDescent="0.25">
      <c r="S105" s="119" t="s">
        <v>18</v>
      </c>
      <c r="T105" s="119"/>
      <c r="U105" s="116"/>
      <c r="V105" s="116">
        <v>7186</v>
      </c>
      <c r="W105" s="116">
        <v>7093</v>
      </c>
      <c r="X105" s="116">
        <v>7215</v>
      </c>
      <c r="Y105" s="116">
        <v>7131</v>
      </c>
      <c r="Z105" s="116">
        <v>6806</v>
      </c>
      <c r="AB105" s="113" t="str">
        <f>TEXT(Z105,"###,###")</f>
        <v>6,806</v>
      </c>
      <c r="AD105" s="134">
        <f>Z105/($Z$4)*100</f>
        <v>21.753443922395881</v>
      </c>
      <c r="AF105" s="113"/>
    </row>
    <row r="106" spans="1:32" x14ac:dyDescent="0.25">
      <c r="S106" s="122" t="s">
        <v>54</v>
      </c>
      <c r="T106" s="122"/>
      <c r="U106" s="124"/>
      <c r="V106" s="124">
        <v>27431</v>
      </c>
      <c r="W106" s="124">
        <v>28483</v>
      </c>
      <c r="X106" s="124">
        <v>28675</v>
      </c>
      <c r="Y106" s="124">
        <v>29092</v>
      </c>
      <c r="Z106" s="124">
        <v>28954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4129</v>
      </c>
      <c r="W108" s="116">
        <v>4587</v>
      </c>
      <c r="X108" s="116">
        <v>5230</v>
      </c>
      <c r="Y108" s="116">
        <v>4708</v>
      </c>
      <c r="Z108" s="116">
        <v>4836</v>
      </c>
      <c r="AB108" s="113" t="str">
        <f>TEXT(Z108,"###,###")</f>
        <v>4,836</v>
      </c>
      <c r="AD108" s="134">
        <f>Z108/($Z$4)*100</f>
        <v>15.456899031546648</v>
      </c>
      <c r="AF108" s="113"/>
    </row>
    <row r="109" spans="1:32" x14ac:dyDescent="0.25">
      <c r="S109" s="119" t="s">
        <v>21</v>
      </c>
      <c r="T109" s="119"/>
      <c r="U109" s="116"/>
      <c r="V109" s="116">
        <v>4045</v>
      </c>
      <c r="W109" s="116">
        <v>4365</v>
      </c>
      <c r="X109" s="116">
        <v>4189</v>
      </c>
      <c r="Y109" s="116">
        <v>4088</v>
      </c>
      <c r="Z109" s="116">
        <v>3981</v>
      </c>
      <c r="AB109" s="113" t="str">
        <f>TEXT(Z109,"###,###")</f>
        <v>3,981</v>
      </c>
      <c r="AD109" s="134">
        <f>Z109/($Z$4)*100</f>
        <v>12.724134624604469</v>
      </c>
      <c r="AF109" s="113"/>
    </row>
    <row r="110" spans="1:32" x14ac:dyDescent="0.25">
      <c r="S110" s="119" t="s">
        <v>22</v>
      </c>
      <c r="T110" s="119"/>
      <c r="U110" s="116"/>
      <c r="V110" s="116">
        <v>6372</v>
      </c>
      <c r="W110" s="116">
        <v>6475</v>
      </c>
      <c r="X110" s="116">
        <v>6359</v>
      </c>
      <c r="Y110" s="116">
        <v>6804</v>
      </c>
      <c r="Z110" s="116">
        <v>6497</v>
      </c>
      <c r="AB110" s="113" t="str">
        <f>TEXT(Z110,"###,###")</f>
        <v>6,497</v>
      </c>
      <c r="AD110" s="134">
        <f>Z110/($Z$4)*100</f>
        <v>20.765813277079936</v>
      </c>
      <c r="AF110" s="113"/>
    </row>
    <row r="111" spans="1:32" x14ac:dyDescent="0.25">
      <c r="S111" s="119" t="s">
        <v>23</v>
      </c>
      <c r="T111" s="119"/>
      <c r="U111" s="116"/>
      <c r="V111" s="116">
        <v>12882</v>
      </c>
      <c r="W111" s="116">
        <v>13056</v>
      </c>
      <c r="X111" s="116">
        <v>12892</v>
      </c>
      <c r="Y111" s="116">
        <v>13493</v>
      </c>
      <c r="Z111" s="116">
        <v>13520</v>
      </c>
      <c r="AB111" s="113" t="str">
        <f>TEXT(Z111,"###,###")</f>
        <v>13,520</v>
      </c>
      <c r="AD111" s="134">
        <f>Z111/($Z$4)*100</f>
        <v>43.212836002173425</v>
      </c>
      <c r="AF111" s="113"/>
    </row>
    <row r="112" spans="1:32" x14ac:dyDescent="0.25">
      <c r="S112" s="122" t="s">
        <v>54</v>
      </c>
      <c r="T112" s="122"/>
      <c r="U112" s="116"/>
      <c r="V112" s="116">
        <v>30426</v>
      </c>
      <c r="W112" s="116">
        <v>30894</v>
      </c>
      <c r="X112" s="116">
        <v>31244</v>
      </c>
      <c r="Y112" s="116">
        <v>31607</v>
      </c>
      <c r="Z112" s="116">
        <v>31284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41.38</v>
      </c>
      <c r="W118" s="135">
        <v>42.44</v>
      </c>
      <c r="X118" s="135">
        <v>42.45</v>
      </c>
      <c r="Y118" s="135">
        <v>42.44</v>
      </c>
      <c r="Z118" s="135">
        <v>42.5</v>
      </c>
      <c r="AB118" s="113" t="str">
        <f>TEXT(Z118,"##.0")</f>
        <v>42.5</v>
      </c>
    </row>
    <row r="120" spans="19:32" x14ac:dyDescent="0.25">
      <c r="S120" s="105" t="s">
        <v>102</v>
      </c>
      <c r="T120" s="116"/>
      <c r="U120" s="116"/>
      <c r="V120" s="116">
        <v>17895</v>
      </c>
      <c r="W120" s="116">
        <v>17922</v>
      </c>
      <c r="X120" s="116">
        <v>18023</v>
      </c>
      <c r="Y120" s="116">
        <v>18011</v>
      </c>
      <c r="Z120" s="116">
        <v>18107</v>
      </c>
      <c r="AB120" s="113" t="str">
        <f>TEXT(Z120,"###,###")</f>
        <v>18,107</v>
      </c>
    </row>
    <row r="121" spans="19:32" x14ac:dyDescent="0.25">
      <c r="S121" s="105" t="s">
        <v>103</v>
      </c>
      <c r="T121" s="116"/>
      <c r="U121" s="116"/>
      <c r="V121" s="116">
        <v>1802</v>
      </c>
      <c r="W121" s="116">
        <v>1838</v>
      </c>
      <c r="X121" s="116">
        <v>1814</v>
      </c>
      <c r="Y121" s="116">
        <v>1849</v>
      </c>
      <c r="Z121" s="116">
        <v>1883</v>
      </c>
      <c r="AB121" s="113" t="str">
        <f>TEXT(Z121,"###,###")</f>
        <v>1,883</v>
      </c>
    </row>
    <row r="122" spans="19:32" x14ac:dyDescent="0.25">
      <c r="S122" s="105" t="s">
        <v>104</v>
      </c>
      <c r="T122" s="116"/>
      <c r="U122" s="116"/>
      <c r="V122" s="116">
        <v>1912</v>
      </c>
      <c r="W122" s="116">
        <v>1910</v>
      </c>
      <c r="X122" s="116">
        <v>1991</v>
      </c>
      <c r="Y122" s="116">
        <v>2103</v>
      </c>
      <c r="Z122" s="116">
        <v>2101</v>
      </c>
      <c r="AB122" s="113" t="str">
        <f>TEXT(Z122,"###,###")</f>
        <v>2,101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19807</v>
      </c>
      <c r="W124" s="116">
        <v>19832</v>
      </c>
      <c r="X124" s="116">
        <v>20014</v>
      </c>
      <c r="Y124" s="116">
        <v>20114</v>
      </c>
      <c r="Z124" s="116">
        <v>20208</v>
      </c>
      <c r="AB124" s="113" t="str">
        <f>TEXT(Z124,"###,###")</f>
        <v>20,208</v>
      </c>
      <c r="AD124" s="131">
        <f>Z124/$Z$7*100</f>
        <v>91.467885755669215</v>
      </c>
    </row>
    <row r="125" spans="19:32" x14ac:dyDescent="0.25">
      <c r="S125" s="105" t="s">
        <v>106</v>
      </c>
      <c r="T125" s="116"/>
      <c r="U125" s="116"/>
      <c r="V125" s="116">
        <v>3714</v>
      </c>
      <c r="W125" s="116">
        <v>3748</v>
      </c>
      <c r="X125" s="116">
        <v>3805</v>
      </c>
      <c r="Y125" s="116">
        <v>3952</v>
      </c>
      <c r="Z125" s="116">
        <v>3984</v>
      </c>
      <c r="AB125" s="113" t="str">
        <f>TEXT(Z125,"###,###")</f>
        <v>3,984</v>
      </c>
      <c r="AD125" s="131">
        <f>Z125/$Z$7*100</f>
        <v>18.032861087222194</v>
      </c>
    </row>
    <row r="127" spans="19:32" x14ac:dyDescent="0.25">
      <c r="S127" s="105" t="s">
        <v>107</v>
      </c>
      <c r="T127" s="116"/>
      <c r="U127" s="116"/>
      <c r="V127" s="116">
        <v>10514</v>
      </c>
      <c r="W127" s="116">
        <v>10583</v>
      </c>
      <c r="X127" s="116">
        <v>10670</v>
      </c>
      <c r="Y127" s="116">
        <v>10680</v>
      </c>
      <c r="Z127" s="116">
        <v>10774</v>
      </c>
      <c r="AB127" s="113" t="str">
        <f>TEXT(Z127,"###,###")</f>
        <v>10,774</v>
      </c>
      <c r="AD127" s="131">
        <f>Z127/$Z$7*100</f>
        <v>48.766577649029102</v>
      </c>
    </row>
    <row r="128" spans="19:32" x14ac:dyDescent="0.25">
      <c r="S128" s="105" t="s">
        <v>108</v>
      </c>
      <c r="T128" s="116"/>
      <c r="U128" s="116"/>
      <c r="V128" s="116">
        <v>11099</v>
      </c>
      <c r="W128" s="116">
        <v>11087</v>
      </c>
      <c r="X128" s="116">
        <v>11162</v>
      </c>
      <c r="Y128" s="116">
        <v>11287</v>
      </c>
      <c r="Z128" s="116">
        <v>11321</v>
      </c>
      <c r="AB128" s="113" t="str">
        <f>TEXT(Z128,"###,###")</f>
        <v>11,321</v>
      </c>
      <c r="AD128" s="131">
        <f>Z128/$Z$7*100</f>
        <v>51.242474992078932</v>
      </c>
    </row>
    <row r="130" spans="19:20" x14ac:dyDescent="0.25">
      <c r="S130" s="105" t="s">
        <v>267</v>
      </c>
      <c r="T130" s="131">
        <v>81.958086271669757</v>
      </c>
    </row>
    <row r="131" spans="19:20" x14ac:dyDescent="0.25">
      <c r="S131" s="105" t="s">
        <v>268</v>
      </c>
      <c r="T131" s="131">
        <v>8.5230616032227395</v>
      </c>
    </row>
    <row r="132" spans="19:20" x14ac:dyDescent="0.25">
      <c r="S132" s="105" t="s">
        <v>269</v>
      </c>
      <c r="T132" s="131">
        <v>9.5097994839994566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778BA7-E08B-4EAD-8745-B8FFE195C4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D46715-B6B0-4BA5-ACA4-B4F612433A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1EE797-5310-40EE-B588-73FAA7662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79CD1A0-C855-40F4-A5B7-BC94E1269D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97C-6CD5-48E7-BE3B-D6C90EA42D99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176</v>
      </c>
      <c r="T1" s="103"/>
      <c r="U1" s="103"/>
      <c r="V1" s="103"/>
      <c r="W1" s="103"/>
      <c r="X1" s="103"/>
      <c r="Y1" s="104" t="s">
        <v>254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176</v>
      </c>
      <c r="Y3" s="109" t="s">
        <v>254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10.62 Victor Harbor,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7527</v>
      </c>
      <c r="W4" s="112">
        <v>7869</v>
      </c>
      <c r="X4" s="112">
        <v>8160</v>
      </c>
      <c r="Y4" s="112">
        <v>8364</v>
      </c>
      <c r="Z4" s="112">
        <v>8459</v>
      </c>
      <c r="AB4" s="113" t="str">
        <f>TEXT(Z4,"###,###")</f>
        <v>8,459</v>
      </c>
      <c r="AD4" s="114">
        <f>Z4/Y4-1</f>
        <v>1.1358201817312397E-2</v>
      </c>
      <c r="AF4" s="114">
        <f>Z4/V4-1</f>
        <v>0.1238209113856783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3724</v>
      </c>
      <c r="W5" s="112">
        <v>3961</v>
      </c>
      <c r="X5" s="112">
        <v>4029</v>
      </c>
      <c r="Y5" s="112">
        <v>4108</v>
      </c>
      <c r="Z5" s="112">
        <v>4096</v>
      </c>
      <c r="AB5" s="113" t="str">
        <f>TEXT(Z5,"###,###")</f>
        <v>4,096</v>
      </c>
      <c r="AD5" s="114">
        <f t="shared" ref="AD5:AD9" si="0">Z5/Y5-1</f>
        <v>-2.9211295034079487E-3</v>
      </c>
      <c r="AF5" s="114">
        <f t="shared" ref="AF5:AF9" si="1">Z5/V5-1</f>
        <v>9.9892588614393096E-2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3803</v>
      </c>
      <c r="W6" s="112">
        <v>3908</v>
      </c>
      <c r="X6" s="112">
        <v>4133</v>
      </c>
      <c r="Y6" s="112">
        <v>4264</v>
      </c>
      <c r="Z6" s="112">
        <v>4362</v>
      </c>
      <c r="AB6" s="113" t="str">
        <f>TEXT(Z6,"###,###")</f>
        <v>4,362</v>
      </c>
      <c r="AD6" s="114">
        <f t="shared" si="0"/>
        <v>2.2983114446529118E-2</v>
      </c>
      <c r="AF6" s="114">
        <f t="shared" si="1"/>
        <v>0.14698921903760187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5706</v>
      </c>
      <c r="W7" s="112">
        <v>5897</v>
      </c>
      <c r="X7" s="112">
        <v>6082</v>
      </c>
      <c r="Y7" s="112">
        <v>6149</v>
      </c>
      <c r="Z7" s="112">
        <v>6385</v>
      </c>
      <c r="AB7" s="113" t="str">
        <f>TEXT(Z7,"###,###")</f>
        <v>6,385</v>
      </c>
      <c r="AD7" s="114">
        <f t="shared" si="0"/>
        <v>3.8380224426736165E-2</v>
      </c>
      <c r="AF7" s="114">
        <f t="shared" si="1"/>
        <v>0.1189975464423414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8,459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6,385</v>
      </c>
      <c r="P8" s="69"/>
      <c r="S8" s="111" t="s">
        <v>86</v>
      </c>
      <c r="T8" s="112"/>
      <c r="U8" s="112"/>
      <c r="V8" s="112">
        <v>30631</v>
      </c>
      <c r="W8" s="112">
        <v>31434.78</v>
      </c>
      <c r="X8" s="112">
        <v>33271</v>
      </c>
      <c r="Y8" s="112">
        <v>32718</v>
      </c>
      <c r="Z8" s="112">
        <v>33958.980000000003</v>
      </c>
      <c r="AB8" s="113" t="str">
        <f>TEXT(Z8,"$###,###")</f>
        <v>$33,959</v>
      </c>
      <c r="AD8" s="114">
        <f t="shared" si="0"/>
        <v>3.7929580047680211E-2</v>
      </c>
      <c r="AF8" s="114">
        <f t="shared" si="1"/>
        <v>0.10864744866311926</v>
      </c>
    </row>
    <row r="9" spans="1:32" x14ac:dyDescent="0.25">
      <c r="A9" s="32" t="s">
        <v>15</v>
      </c>
      <c r="B9" s="73"/>
      <c r="C9" s="74"/>
      <c r="D9" s="75">
        <f>AD104</f>
        <v>73.342002600780233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49.334377447141733</v>
      </c>
      <c r="P9" s="76" t="s">
        <v>87</v>
      </c>
      <c r="S9" s="111" t="s">
        <v>7</v>
      </c>
      <c r="T9" s="112"/>
      <c r="U9" s="112"/>
      <c r="V9" s="112">
        <v>232594355</v>
      </c>
      <c r="W9" s="112">
        <v>239477910</v>
      </c>
      <c r="X9" s="112">
        <v>254704157</v>
      </c>
      <c r="Y9" s="112">
        <v>267141568</v>
      </c>
      <c r="Z9" s="112">
        <v>284778740</v>
      </c>
      <c r="AB9" s="113" t="str">
        <f>TEXT(Z9/1000000,"$#,###.0")&amp;" mil"</f>
        <v>$284.8 mil</v>
      </c>
      <c r="AD9" s="114">
        <f t="shared" si="0"/>
        <v>6.6021818064645021E-2</v>
      </c>
      <c r="AF9" s="114">
        <f t="shared" si="1"/>
        <v>0.22435791702683416</v>
      </c>
    </row>
    <row r="10" spans="1:32" x14ac:dyDescent="0.25">
      <c r="A10" s="32" t="s">
        <v>18</v>
      </c>
      <c r="B10" s="73"/>
      <c r="C10" s="74"/>
      <c r="D10" s="75">
        <f>AD105</f>
        <v>15.001773259250504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50.712607674236487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75.536413469068137</v>
      </c>
      <c r="P11" s="76" t="s">
        <v>87</v>
      </c>
      <c r="S11" s="111" t="s">
        <v>30</v>
      </c>
      <c r="T11" s="116"/>
      <c r="U11" s="116"/>
      <c r="V11" s="116">
        <v>6238</v>
      </c>
      <c r="W11" s="116">
        <v>6495</v>
      </c>
      <c r="X11" s="116">
        <v>6737</v>
      </c>
      <c r="Y11" s="116">
        <v>6912</v>
      </c>
      <c r="Z11" s="116">
        <v>6893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15.740015661707126</v>
      </c>
      <c r="P12" s="76" t="s">
        <v>87</v>
      </c>
      <c r="S12" s="111" t="s">
        <v>31</v>
      </c>
      <c r="T12" s="116"/>
      <c r="U12" s="116"/>
      <c r="V12" s="116">
        <v>1291</v>
      </c>
      <c r="W12" s="116">
        <v>1374</v>
      </c>
      <c r="X12" s="116">
        <v>1427</v>
      </c>
      <c r="Y12" s="116">
        <v>1455</v>
      </c>
      <c r="Z12" s="116">
        <v>1561</v>
      </c>
    </row>
    <row r="13" spans="1:32" ht="15" customHeight="1" x14ac:dyDescent="0.25">
      <c r="A13" s="32" t="s">
        <v>20</v>
      </c>
      <c r="B13" s="74"/>
      <c r="C13" s="74"/>
      <c r="D13" s="75">
        <f>AD108</f>
        <v>17.176971273200142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8.754894283476899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15.297316467667574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46.0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18.406431020215155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13.813625685199687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272</v>
      </c>
      <c r="Z15" s="116">
        <v>258</v>
      </c>
      <c r="AB15" s="121">
        <f t="shared" ref="AB15:AB34" si="2">IF(Z15="np",0,Z15/$Z$34)</f>
        <v>3.0510879848628193E-2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36.966544508807189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86.186374314800318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102</v>
      </c>
      <c r="Z16" s="116">
        <v>124</v>
      </c>
      <c r="AB16" s="121">
        <f t="shared" si="2"/>
        <v>1.466414380321665E-2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322</v>
      </c>
      <c r="Z17" s="116">
        <v>310</v>
      </c>
      <c r="AB17" s="121">
        <f t="shared" si="2"/>
        <v>3.6660359508041626E-2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77</v>
      </c>
      <c r="Z18" s="116">
        <v>59</v>
      </c>
      <c r="AB18" s="121">
        <f t="shared" si="2"/>
        <v>6.9772942289498584E-3</v>
      </c>
    </row>
    <row r="19" spans="1:28" x14ac:dyDescent="0.25">
      <c r="A19" s="65" t="str">
        <f>$S$1&amp;" ("&amp;$V$2&amp;" to "&amp;$Z$2&amp;")"</f>
        <v>Victor Harbor (2015-16 to 2019-20)</v>
      </c>
      <c r="B19" s="65"/>
      <c r="C19" s="65"/>
      <c r="D19" s="65"/>
      <c r="E19" s="65"/>
      <c r="F19" s="65"/>
      <c r="G19" s="65" t="str">
        <f>$S$1&amp;" ("&amp;$V$2&amp;" to "&amp;$Z$2&amp;")"</f>
        <v>Victor Harbor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643</v>
      </c>
      <c r="Z19" s="116">
        <v>645</v>
      </c>
      <c r="AB19" s="121">
        <f t="shared" si="2"/>
        <v>7.627719962157048E-2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144</v>
      </c>
      <c r="Z20" s="116">
        <v>157</v>
      </c>
      <c r="AB20" s="121">
        <f t="shared" si="2"/>
        <v>1.8566698202459792E-2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859</v>
      </c>
      <c r="Z21" s="116">
        <v>915</v>
      </c>
      <c r="AB21" s="121">
        <f t="shared" si="2"/>
        <v>0.10820719016083255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935</v>
      </c>
      <c r="Z22" s="116">
        <v>859</v>
      </c>
      <c r="AB22" s="121">
        <f t="shared" si="2"/>
        <v>0.10158467360454115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178</v>
      </c>
      <c r="Z23" s="116">
        <v>215</v>
      </c>
      <c r="AB23" s="121">
        <f t="shared" si="2"/>
        <v>2.542573320719016E-2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45</v>
      </c>
      <c r="Z24" s="116">
        <v>68</v>
      </c>
      <c r="AB24" s="121">
        <f t="shared" si="2"/>
        <v>8.0416272469252606E-3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268</v>
      </c>
      <c r="Z25" s="116">
        <v>280</v>
      </c>
      <c r="AB25" s="121">
        <f t="shared" si="2"/>
        <v>3.3112582781456956E-2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153</v>
      </c>
      <c r="Z26" s="116">
        <v>121</v>
      </c>
      <c r="AB26" s="121">
        <f t="shared" si="2"/>
        <v>1.4309366130558183E-2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377</v>
      </c>
      <c r="Z27" s="116">
        <v>416</v>
      </c>
      <c r="AB27" s="121">
        <f t="shared" si="2"/>
        <v>4.9195837275307477E-2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608</v>
      </c>
      <c r="Z28" s="116">
        <v>645</v>
      </c>
      <c r="AB28" s="121">
        <f t="shared" si="2"/>
        <v>7.627719962157048E-2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440</v>
      </c>
      <c r="Z29" s="116">
        <v>358</v>
      </c>
      <c r="AB29" s="121">
        <f t="shared" si="2"/>
        <v>4.2336802270577102E-2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636</v>
      </c>
      <c r="Z30" s="116">
        <v>644</v>
      </c>
      <c r="AB30" s="121">
        <f t="shared" si="2"/>
        <v>7.6158940397350994E-2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1234</v>
      </c>
      <c r="Z31" s="116">
        <v>1369</v>
      </c>
      <c r="AB31" s="121">
        <f t="shared" si="2"/>
        <v>0.16189687795648061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118</v>
      </c>
      <c r="Z32" s="116">
        <v>127</v>
      </c>
      <c r="AB32" s="121">
        <f t="shared" si="2"/>
        <v>1.5018921475875118E-2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346</v>
      </c>
      <c r="Z33" s="116">
        <v>329</v>
      </c>
      <c r="AB33" s="121">
        <f t="shared" si="2"/>
        <v>3.8907284768211918E-2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8365</v>
      </c>
      <c r="Z34" s="124">
        <v>8456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5503</v>
      </c>
      <c r="AB37" s="136">
        <f>Z37/Z40*100</f>
        <v>86.186374314800318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882</v>
      </c>
      <c r="AB38" s="136">
        <f>Z38/Z40*100</f>
        <v>13.813625685199687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6385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</v>
      </c>
      <c r="W44" s="116">
        <v>7</v>
      </c>
      <c r="X44" s="116">
        <v>3</v>
      </c>
      <c r="Y44" s="116">
        <v>0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90</v>
      </c>
      <c r="W45" s="116">
        <v>110</v>
      </c>
      <c r="X45" s="116">
        <v>115</v>
      </c>
      <c r="Y45" s="116">
        <v>99</v>
      </c>
      <c r="Z45" s="116">
        <v>119</v>
      </c>
    </row>
    <row r="46" spans="19:32" x14ac:dyDescent="0.25">
      <c r="S46" s="119" t="s">
        <v>39</v>
      </c>
      <c r="T46" s="119"/>
      <c r="U46" s="116"/>
      <c r="V46" s="116">
        <v>210</v>
      </c>
      <c r="W46" s="116">
        <v>238</v>
      </c>
      <c r="X46" s="116">
        <v>221</v>
      </c>
      <c r="Y46" s="116">
        <v>265</v>
      </c>
      <c r="Z46" s="116">
        <v>218</v>
      </c>
    </row>
    <row r="47" spans="19:32" x14ac:dyDescent="0.25">
      <c r="S47" s="119" t="s">
        <v>40</v>
      </c>
      <c r="T47" s="119"/>
      <c r="U47" s="116"/>
      <c r="V47" s="116">
        <v>273</v>
      </c>
      <c r="W47" s="116">
        <v>312</v>
      </c>
      <c r="X47" s="116">
        <v>323</v>
      </c>
      <c r="Y47" s="116">
        <v>285</v>
      </c>
      <c r="Z47" s="116">
        <v>284</v>
      </c>
    </row>
    <row r="48" spans="19:32" x14ac:dyDescent="0.25">
      <c r="S48" s="119" t="s">
        <v>41</v>
      </c>
      <c r="T48" s="119"/>
      <c r="U48" s="116"/>
      <c r="V48" s="116">
        <v>310</v>
      </c>
      <c r="W48" s="116">
        <v>350</v>
      </c>
      <c r="X48" s="116">
        <v>367</v>
      </c>
      <c r="Y48" s="116">
        <v>367</v>
      </c>
      <c r="Z48" s="116">
        <v>338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362</v>
      </c>
      <c r="W49" s="116">
        <v>346</v>
      </c>
      <c r="X49" s="116">
        <v>322</v>
      </c>
      <c r="Y49" s="116">
        <v>320</v>
      </c>
      <c r="Z49" s="116">
        <v>298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Victor Harbor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282</v>
      </c>
      <c r="W50" s="116">
        <v>310</v>
      </c>
      <c r="X50" s="116">
        <v>302</v>
      </c>
      <c r="Y50" s="116">
        <v>366</v>
      </c>
      <c r="Z50" s="116">
        <v>312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325</v>
      </c>
      <c r="W51" s="116">
        <v>331</v>
      </c>
      <c r="X51" s="116">
        <v>353</v>
      </c>
      <c r="Y51" s="116">
        <v>347</v>
      </c>
      <c r="Z51" s="116">
        <v>386</v>
      </c>
    </row>
    <row r="52" spans="1:26" ht="15" customHeight="1" x14ac:dyDescent="0.25">
      <c r="S52" s="119" t="s">
        <v>45</v>
      </c>
      <c r="T52" s="119"/>
      <c r="U52" s="116"/>
      <c r="V52" s="116">
        <v>360</v>
      </c>
      <c r="W52" s="116">
        <v>373</v>
      </c>
      <c r="X52" s="116">
        <v>391</v>
      </c>
      <c r="Y52" s="116">
        <v>388</v>
      </c>
      <c r="Z52" s="116">
        <v>403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341</v>
      </c>
      <c r="W53" s="116">
        <v>343</v>
      </c>
      <c r="X53" s="116">
        <v>342</v>
      </c>
      <c r="Y53" s="116">
        <v>356</v>
      </c>
      <c r="Z53" s="116">
        <v>364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374</v>
      </c>
      <c r="W54" s="116">
        <v>404</v>
      </c>
      <c r="X54" s="116">
        <v>409</v>
      </c>
      <c r="Y54" s="116">
        <v>428</v>
      </c>
      <c r="Z54" s="116">
        <v>416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341</v>
      </c>
      <c r="W55" s="116">
        <v>357</v>
      </c>
      <c r="X55" s="116">
        <v>389</v>
      </c>
      <c r="Y55" s="116">
        <v>383</v>
      </c>
      <c r="Z55" s="116">
        <v>388</v>
      </c>
    </row>
    <row r="56" spans="1:26" ht="15" customHeight="1" x14ac:dyDescent="0.25">
      <c r="S56" s="119" t="s">
        <v>49</v>
      </c>
      <c r="T56" s="119"/>
      <c r="U56" s="116"/>
      <c r="V56" s="116">
        <v>241</v>
      </c>
      <c r="W56" s="116">
        <v>265</v>
      </c>
      <c r="X56" s="116">
        <v>250</v>
      </c>
      <c r="Y56" s="116">
        <v>264</v>
      </c>
      <c r="Z56" s="116">
        <v>308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114</v>
      </c>
      <c r="W57" s="116">
        <v>123</v>
      </c>
      <c r="X57" s="116">
        <v>146</v>
      </c>
      <c r="Y57" s="116">
        <v>147</v>
      </c>
      <c r="Z57" s="116">
        <v>147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48</v>
      </c>
      <c r="W58" s="116">
        <v>56</v>
      </c>
      <c r="X58" s="116">
        <v>58</v>
      </c>
      <c r="Y58" s="116">
        <v>52</v>
      </c>
      <c r="Z58" s="116">
        <v>59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27</v>
      </c>
      <c r="W59" s="116">
        <v>28</v>
      </c>
      <c r="X59" s="116">
        <v>36</v>
      </c>
      <c r="Y59" s="116">
        <v>33</v>
      </c>
      <c r="Z59" s="116">
        <v>25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11</v>
      </c>
      <c r="W60" s="116">
        <v>10</v>
      </c>
      <c r="X60" s="116">
        <v>8</v>
      </c>
      <c r="Y60" s="116">
        <v>8</v>
      </c>
      <c r="Z60" s="116">
        <v>16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3724</v>
      </c>
      <c r="W61" s="116">
        <v>3961</v>
      </c>
      <c r="X61" s="116">
        <v>4032</v>
      </c>
      <c r="Y61" s="116">
        <v>4108</v>
      </c>
      <c r="Z61" s="116">
        <v>4092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12</v>
      </c>
      <c r="W63" s="116">
        <v>8</v>
      </c>
      <c r="X63" s="116">
        <v>10</v>
      </c>
      <c r="Y63" s="116">
        <v>3</v>
      </c>
      <c r="Z63" s="116">
        <v>14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120</v>
      </c>
      <c r="W64" s="116">
        <v>125</v>
      </c>
      <c r="X64" s="116">
        <v>121</v>
      </c>
      <c r="Y64" s="116">
        <v>141</v>
      </c>
      <c r="Z64" s="116">
        <v>147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Victor Harbor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188</v>
      </c>
      <c r="W65" s="116">
        <v>213</v>
      </c>
      <c r="X65" s="116">
        <v>263</v>
      </c>
      <c r="Y65" s="116">
        <v>278</v>
      </c>
      <c r="Z65" s="116">
        <v>266</v>
      </c>
    </row>
    <row r="66" spans="1:26" x14ac:dyDescent="0.25">
      <c r="S66" s="119" t="s">
        <v>40</v>
      </c>
      <c r="T66" s="119"/>
      <c r="U66" s="116"/>
      <c r="V66" s="116">
        <v>233</v>
      </c>
      <c r="W66" s="116">
        <v>241</v>
      </c>
      <c r="X66" s="116">
        <v>271</v>
      </c>
      <c r="Y66" s="116">
        <v>267</v>
      </c>
      <c r="Z66" s="116">
        <v>303</v>
      </c>
    </row>
    <row r="67" spans="1:26" x14ac:dyDescent="0.25">
      <c r="S67" s="119" t="s">
        <v>41</v>
      </c>
      <c r="T67" s="119"/>
      <c r="U67" s="116"/>
      <c r="V67" s="116">
        <v>303</v>
      </c>
      <c r="W67" s="116">
        <v>261</v>
      </c>
      <c r="X67" s="116">
        <v>265</v>
      </c>
      <c r="Y67" s="116">
        <v>310</v>
      </c>
      <c r="Z67" s="116">
        <v>280</v>
      </c>
    </row>
    <row r="68" spans="1:26" x14ac:dyDescent="0.25">
      <c r="S68" s="119" t="s">
        <v>42</v>
      </c>
      <c r="T68" s="119"/>
      <c r="U68" s="116"/>
      <c r="V68" s="116">
        <v>263</v>
      </c>
      <c r="W68" s="116">
        <v>293</v>
      </c>
      <c r="X68" s="116">
        <v>301</v>
      </c>
      <c r="Y68" s="116">
        <v>287</v>
      </c>
      <c r="Z68" s="116">
        <v>305</v>
      </c>
    </row>
    <row r="69" spans="1:26" x14ac:dyDescent="0.25">
      <c r="S69" s="119" t="s">
        <v>43</v>
      </c>
      <c r="T69" s="119"/>
      <c r="U69" s="116"/>
      <c r="V69" s="116">
        <v>301</v>
      </c>
      <c r="W69" s="116">
        <v>310</v>
      </c>
      <c r="X69" s="116">
        <v>298</v>
      </c>
      <c r="Y69" s="116">
        <v>319</v>
      </c>
      <c r="Z69" s="116">
        <v>362</v>
      </c>
    </row>
    <row r="70" spans="1:26" x14ac:dyDescent="0.25">
      <c r="S70" s="119" t="s">
        <v>44</v>
      </c>
      <c r="T70" s="119"/>
      <c r="U70" s="116"/>
      <c r="V70" s="116">
        <v>367</v>
      </c>
      <c r="W70" s="116">
        <v>334</v>
      </c>
      <c r="X70" s="116">
        <v>362</v>
      </c>
      <c r="Y70" s="116">
        <v>386</v>
      </c>
      <c r="Z70" s="116">
        <v>384</v>
      </c>
    </row>
    <row r="71" spans="1:26" x14ac:dyDescent="0.25">
      <c r="S71" s="119" t="s">
        <v>45</v>
      </c>
      <c r="T71" s="119"/>
      <c r="U71" s="116"/>
      <c r="V71" s="116">
        <v>395</v>
      </c>
      <c r="W71" s="116">
        <v>440</v>
      </c>
      <c r="X71" s="116">
        <v>493</v>
      </c>
      <c r="Y71" s="116">
        <v>449</v>
      </c>
      <c r="Z71" s="116">
        <v>448</v>
      </c>
    </row>
    <row r="72" spans="1:26" x14ac:dyDescent="0.25">
      <c r="S72" s="119" t="s">
        <v>46</v>
      </c>
      <c r="T72" s="119"/>
      <c r="U72" s="116"/>
      <c r="V72" s="116">
        <v>441</v>
      </c>
      <c r="W72" s="116">
        <v>417</v>
      </c>
      <c r="X72" s="116">
        <v>426</v>
      </c>
      <c r="Y72" s="116">
        <v>466</v>
      </c>
      <c r="Z72" s="116">
        <v>450</v>
      </c>
    </row>
    <row r="73" spans="1:26" x14ac:dyDescent="0.25">
      <c r="S73" s="119" t="s">
        <v>47</v>
      </c>
      <c r="T73" s="119"/>
      <c r="U73" s="116"/>
      <c r="V73" s="116">
        <v>413</v>
      </c>
      <c r="W73" s="116">
        <v>507</v>
      </c>
      <c r="X73" s="116">
        <v>505</v>
      </c>
      <c r="Y73" s="116">
        <v>542</v>
      </c>
      <c r="Z73" s="116">
        <v>542</v>
      </c>
    </row>
    <row r="74" spans="1:26" x14ac:dyDescent="0.25">
      <c r="S74" s="119" t="s">
        <v>48</v>
      </c>
      <c r="T74" s="119"/>
      <c r="U74" s="116"/>
      <c r="V74" s="116">
        <v>385</v>
      </c>
      <c r="W74" s="116">
        <v>356</v>
      </c>
      <c r="X74" s="116">
        <v>418</v>
      </c>
      <c r="Y74" s="116">
        <v>388</v>
      </c>
      <c r="Z74" s="116">
        <v>398</v>
      </c>
    </row>
    <row r="75" spans="1:26" x14ac:dyDescent="0.25">
      <c r="S75" s="119" t="s">
        <v>49</v>
      </c>
      <c r="T75" s="119"/>
      <c r="U75" s="116"/>
      <c r="V75" s="116">
        <v>192</v>
      </c>
      <c r="W75" s="116">
        <v>196</v>
      </c>
      <c r="X75" s="116">
        <v>186</v>
      </c>
      <c r="Y75" s="116">
        <v>213</v>
      </c>
      <c r="Z75" s="116">
        <v>248</v>
      </c>
    </row>
    <row r="76" spans="1:26" x14ac:dyDescent="0.25">
      <c r="S76" s="119" t="s">
        <v>50</v>
      </c>
      <c r="T76" s="119"/>
      <c r="U76" s="116"/>
      <c r="V76" s="116">
        <v>80</v>
      </c>
      <c r="W76" s="116">
        <v>87</v>
      </c>
      <c r="X76" s="116">
        <v>90</v>
      </c>
      <c r="Y76" s="116">
        <v>89</v>
      </c>
      <c r="Z76" s="116">
        <v>100</v>
      </c>
    </row>
    <row r="77" spans="1:26" x14ac:dyDescent="0.25">
      <c r="S77" s="119" t="s">
        <v>51</v>
      </c>
      <c r="T77" s="119"/>
      <c r="U77" s="116"/>
      <c r="V77" s="116">
        <v>68</v>
      </c>
      <c r="W77" s="116">
        <v>70</v>
      </c>
      <c r="X77" s="116">
        <v>62</v>
      </c>
      <c r="Y77" s="116">
        <v>58</v>
      </c>
      <c r="Z77" s="116">
        <v>50</v>
      </c>
    </row>
    <row r="78" spans="1:26" x14ac:dyDescent="0.25">
      <c r="S78" s="119" t="s">
        <v>52</v>
      </c>
      <c r="T78" s="119"/>
      <c r="U78" s="116"/>
      <c r="V78" s="116">
        <v>28</v>
      </c>
      <c r="W78" s="116">
        <v>34</v>
      </c>
      <c r="X78" s="116">
        <v>43</v>
      </c>
      <c r="Y78" s="116">
        <v>36</v>
      </c>
      <c r="Z78" s="116">
        <v>42</v>
      </c>
    </row>
    <row r="79" spans="1:26" x14ac:dyDescent="0.25">
      <c r="S79" s="119" t="s">
        <v>53</v>
      </c>
      <c r="T79" s="119"/>
      <c r="U79" s="116"/>
      <c r="V79" s="116">
        <v>29</v>
      </c>
      <c r="W79" s="116">
        <v>19</v>
      </c>
      <c r="X79" s="116">
        <v>20</v>
      </c>
      <c r="Y79" s="116">
        <v>25</v>
      </c>
      <c r="Z79" s="116">
        <v>23</v>
      </c>
    </row>
    <row r="80" spans="1:26" x14ac:dyDescent="0.25">
      <c r="S80" s="122" t="s">
        <v>54</v>
      </c>
      <c r="T80" s="122"/>
      <c r="U80" s="116"/>
      <c r="V80" s="116">
        <v>3803</v>
      </c>
      <c r="W80" s="116">
        <v>3908</v>
      </c>
      <c r="X80" s="116">
        <v>4134</v>
      </c>
      <c r="Y80" s="116">
        <v>4260</v>
      </c>
      <c r="Z80" s="116">
        <v>4360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Victor Harbor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247</v>
      </c>
      <c r="W83" s="116">
        <v>265</v>
      </c>
      <c r="X83" s="116">
        <v>291</v>
      </c>
      <c r="Y83" s="116">
        <v>302</v>
      </c>
      <c r="Z83" s="116">
        <v>305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284</v>
      </c>
      <c r="W84" s="116">
        <v>274</v>
      </c>
      <c r="X84" s="116">
        <v>292</v>
      </c>
      <c r="Y84" s="116">
        <v>312</v>
      </c>
      <c r="Z84" s="116">
        <v>324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394</v>
      </c>
      <c r="W85" s="116">
        <v>426</v>
      </c>
      <c r="X85" s="116">
        <v>445</v>
      </c>
      <c r="Y85" s="116">
        <v>436</v>
      </c>
      <c r="Z85" s="116">
        <v>459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8,459</v>
      </c>
      <c r="D86" s="98">
        <f t="shared" ref="D86:D91" si="4">AD4</f>
        <v>1.1358201817312397E-2</v>
      </c>
      <c r="E86" s="99">
        <f t="shared" ref="E86:E91" si="5">AD4</f>
        <v>1.1358201817312397E-2</v>
      </c>
      <c r="F86" s="98">
        <f t="shared" ref="F86:F91" si="6">AF4</f>
        <v>0.1238209113856783</v>
      </c>
      <c r="G86" s="99">
        <f t="shared" ref="G86:G91" si="7">AF4</f>
        <v>0.1238209113856783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206</v>
      </c>
      <c r="W86" s="116">
        <v>203</v>
      </c>
      <c r="X86" s="116">
        <v>216</v>
      </c>
      <c r="Y86" s="116">
        <v>245</v>
      </c>
      <c r="Z86" s="116">
        <v>251</v>
      </c>
    </row>
    <row r="87" spans="1:30" ht="15" customHeight="1" x14ac:dyDescent="0.25">
      <c r="A87" s="100" t="s">
        <v>4</v>
      </c>
      <c r="B87" s="51"/>
      <c r="C87" s="101" t="str">
        <f t="shared" si="3"/>
        <v>4,096</v>
      </c>
      <c r="D87" s="98">
        <f t="shared" si="4"/>
        <v>-2.9211295034079487E-3</v>
      </c>
      <c r="E87" s="99">
        <f t="shared" si="5"/>
        <v>-2.9211295034079487E-3</v>
      </c>
      <c r="F87" s="98">
        <f t="shared" si="6"/>
        <v>9.9892588614393096E-2</v>
      </c>
      <c r="G87" s="99">
        <f t="shared" si="7"/>
        <v>9.9892588614393096E-2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97</v>
      </c>
      <c r="W87" s="116">
        <v>90</v>
      </c>
      <c r="X87" s="116">
        <v>74</v>
      </c>
      <c r="Y87" s="116">
        <v>80</v>
      </c>
      <c r="Z87" s="116">
        <v>81</v>
      </c>
    </row>
    <row r="88" spans="1:30" ht="15" customHeight="1" x14ac:dyDescent="0.25">
      <c r="A88" s="100" t="s">
        <v>5</v>
      </c>
      <c r="B88" s="51"/>
      <c r="C88" s="101" t="str">
        <f t="shared" si="3"/>
        <v>4,362</v>
      </c>
      <c r="D88" s="98">
        <f t="shared" si="4"/>
        <v>2.2983114446529118E-2</v>
      </c>
      <c r="E88" s="99">
        <f t="shared" si="5"/>
        <v>2.2983114446529118E-2</v>
      </c>
      <c r="F88" s="98">
        <f t="shared" si="6"/>
        <v>0.14698921903760187</v>
      </c>
      <c r="G88" s="99">
        <f t="shared" si="7"/>
        <v>0.14698921903760187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177</v>
      </c>
      <c r="W88" s="116">
        <v>197</v>
      </c>
      <c r="X88" s="116">
        <v>192</v>
      </c>
      <c r="Y88" s="116">
        <v>197</v>
      </c>
      <c r="Z88" s="116">
        <v>199</v>
      </c>
    </row>
    <row r="89" spans="1:30" ht="15" customHeight="1" x14ac:dyDescent="0.25">
      <c r="A89" s="51" t="s">
        <v>6</v>
      </c>
      <c r="B89" s="51"/>
      <c r="C89" s="101" t="str">
        <f t="shared" si="3"/>
        <v>6,385</v>
      </c>
      <c r="D89" s="98">
        <f t="shared" si="4"/>
        <v>3.8380224426736165E-2</v>
      </c>
      <c r="E89" s="99">
        <f t="shared" si="5"/>
        <v>3.8380224426736165E-2</v>
      </c>
      <c r="F89" s="98">
        <f t="shared" si="6"/>
        <v>0.1189975464423414</v>
      </c>
      <c r="G89" s="99">
        <f t="shared" si="7"/>
        <v>0.1189975464423414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228</v>
      </c>
      <c r="W89" s="116">
        <v>241</v>
      </c>
      <c r="X89" s="116">
        <v>251</v>
      </c>
      <c r="Y89" s="116">
        <v>253</v>
      </c>
      <c r="Z89" s="116">
        <v>258</v>
      </c>
    </row>
    <row r="90" spans="1:30" ht="15" customHeight="1" x14ac:dyDescent="0.25">
      <c r="A90" s="51" t="s">
        <v>100</v>
      </c>
      <c r="B90" s="51"/>
      <c r="C90" s="101" t="str">
        <f t="shared" si="3"/>
        <v>$33,959</v>
      </c>
      <c r="D90" s="98">
        <f t="shared" si="4"/>
        <v>3.7929580047680211E-2</v>
      </c>
      <c r="E90" s="99">
        <f t="shared" si="5"/>
        <v>3.7929580047680211E-2</v>
      </c>
      <c r="F90" s="98">
        <f t="shared" si="6"/>
        <v>0.10864744866311926</v>
      </c>
      <c r="G90" s="99">
        <f t="shared" si="7"/>
        <v>0.10864744866311926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316</v>
      </c>
      <c r="W90" s="116">
        <v>360</v>
      </c>
      <c r="X90" s="116">
        <v>349</v>
      </c>
      <c r="Y90" s="116">
        <v>367</v>
      </c>
      <c r="Z90" s="116">
        <v>350</v>
      </c>
    </row>
    <row r="91" spans="1:30" ht="15" customHeight="1" x14ac:dyDescent="0.25">
      <c r="A91" s="51" t="s">
        <v>7</v>
      </c>
      <c r="B91" s="51"/>
      <c r="C91" s="101" t="str">
        <f t="shared" si="3"/>
        <v>$284.8 mil</v>
      </c>
      <c r="D91" s="98">
        <f t="shared" si="4"/>
        <v>6.6021818064645021E-2</v>
      </c>
      <c r="E91" s="99">
        <f t="shared" si="5"/>
        <v>6.6021818064645021E-2</v>
      </c>
      <c r="F91" s="98">
        <f t="shared" si="6"/>
        <v>0.22435791702683416</v>
      </c>
      <c r="G91" s="99">
        <f t="shared" si="7"/>
        <v>0.22435791702683416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2845</v>
      </c>
      <c r="W91" s="116">
        <v>2977</v>
      </c>
      <c r="X91" s="116">
        <v>3043</v>
      </c>
      <c r="Y91" s="116">
        <v>3065</v>
      </c>
      <c r="Z91" s="116">
        <v>3147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164</v>
      </c>
      <c r="W93" s="116">
        <v>178</v>
      </c>
      <c r="X93" s="116">
        <v>200</v>
      </c>
      <c r="Y93" s="116">
        <v>186</v>
      </c>
      <c r="Z93" s="116">
        <v>194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466</v>
      </c>
      <c r="W94" s="116">
        <v>468</v>
      </c>
      <c r="X94" s="116">
        <v>506</v>
      </c>
      <c r="Y94" s="116">
        <v>506</v>
      </c>
      <c r="Z94" s="116">
        <v>505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86</v>
      </c>
      <c r="W95" s="116">
        <v>78</v>
      </c>
      <c r="X95" s="116">
        <v>82</v>
      </c>
      <c r="Y95" s="116">
        <v>84</v>
      </c>
      <c r="Z95" s="116">
        <v>99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498</v>
      </c>
      <c r="W96" s="116">
        <v>530</v>
      </c>
      <c r="X96" s="116">
        <v>600</v>
      </c>
      <c r="Y96" s="116">
        <v>644</v>
      </c>
      <c r="Z96" s="116">
        <v>647</v>
      </c>
    </row>
    <row r="97" spans="1:32" ht="15" customHeight="1" x14ac:dyDescent="0.25">
      <c r="S97" s="119" t="s">
        <v>191</v>
      </c>
      <c r="T97" s="119"/>
      <c r="U97" s="116"/>
      <c r="V97" s="116">
        <v>402</v>
      </c>
      <c r="W97" s="116">
        <v>431</v>
      </c>
      <c r="X97" s="116">
        <v>416</v>
      </c>
      <c r="Y97" s="116">
        <v>452</v>
      </c>
      <c r="Z97" s="116">
        <v>440</v>
      </c>
    </row>
    <row r="98" spans="1:32" ht="15" customHeight="1" x14ac:dyDescent="0.25">
      <c r="S98" s="119" t="s">
        <v>192</v>
      </c>
      <c r="T98" s="119"/>
      <c r="U98" s="116"/>
      <c r="V98" s="116">
        <v>347</v>
      </c>
      <c r="W98" s="116">
        <v>348</v>
      </c>
      <c r="X98" s="116">
        <v>363</v>
      </c>
      <c r="Y98" s="116">
        <v>372</v>
      </c>
      <c r="Z98" s="116">
        <v>386</v>
      </c>
    </row>
    <row r="99" spans="1:32" ht="15" customHeight="1" x14ac:dyDescent="0.25">
      <c r="S99" s="119" t="s">
        <v>193</v>
      </c>
      <c r="T99" s="119"/>
      <c r="U99" s="116"/>
      <c r="V99" s="116">
        <v>16</v>
      </c>
      <c r="W99" s="116">
        <v>10</v>
      </c>
      <c r="X99" s="116">
        <v>13</v>
      </c>
      <c r="Y99" s="116">
        <v>14</v>
      </c>
      <c r="Z99" s="116">
        <v>15</v>
      </c>
    </row>
    <row r="100" spans="1:32" ht="15" customHeight="1" x14ac:dyDescent="0.25">
      <c r="S100" s="119" t="s">
        <v>59</v>
      </c>
      <c r="T100" s="119"/>
      <c r="U100" s="116"/>
      <c r="V100" s="116">
        <v>149</v>
      </c>
      <c r="W100" s="116">
        <v>158</v>
      </c>
      <c r="X100" s="116">
        <v>163</v>
      </c>
      <c r="Y100" s="116">
        <v>192</v>
      </c>
      <c r="Z100" s="116">
        <v>215</v>
      </c>
    </row>
    <row r="101" spans="1:32" x14ac:dyDescent="0.25">
      <c r="A101" s="20"/>
      <c r="S101" s="122" t="s">
        <v>54</v>
      </c>
      <c r="T101" s="122"/>
      <c r="U101" s="116"/>
      <c r="V101" s="116">
        <v>2857</v>
      </c>
      <c r="W101" s="116">
        <v>2920</v>
      </c>
      <c r="X101" s="116">
        <v>3041</v>
      </c>
      <c r="Y101" s="116">
        <v>3090</v>
      </c>
      <c r="Z101" s="116">
        <v>3239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5184</v>
      </c>
      <c r="W104" s="116">
        <v>5642</v>
      </c>
      <c r="X104" s="116">
        <v>5892</v>
      </c>
      <c r="Y104" s="116">
        <v>6082</v>
      </c>
      <c r="Z104" s="116">
        <v>6204</v>
      </c>
      <c r="AB104" s="113" t="str">
        <f>TEXT(Z104,"###,###")</f>
        <v>6,204</v>
      </c>
      <c r="AD104" s="134">
        <f>Z104/($Z$4)*100</f>
        <v>73.342002600780233</v>
      </c>
      <c r="AF104" s="113"/>
    </row>
    <row r="105" spans="1:32" x14ac:dyDescent="0.25">
      <c r="S105" s="119" t="s">
        <v>18</v>
      </c>
      <c r="T105" s="119"/>
      <c r="U105" s="116"/>
      <c r="V105" s="116">
        <v>1200</v>
      </c>
      <c r="W105" s="116">
        <v>1224</v>
      </c>
      <c r="X105" s="116">
        <v>1236</v>
      </c>
      <c r="Y105" s="116">
        <v>1270</v>
      </c>
      <c r="Z105" s="116">
        <v>1269</v>
      </c>
      <c r="AB105" s="113" t="str">
        <f>TEXT(Z105,"###,###")</f>
        <v>1,269</v>
      </c>
      <c r="AD105" s="134">
        <f>Z105/($Z$4)*100</f>
        <v>15.001773259250504</v>
      </c>
      <c r="AF105" s="113"/>
    </row>
    <row r="106" spans="1:32" x14ac:dyDescent="0.25">
      <c r="S106" s="122" t="s">
        <v>54</v>
      </c>
      <c r="T106" s="122"/>
      <c r="U106" s="124"/>
      <c r="V106" s="124">
        <v>6384</v>
      </c>
      <c r="W106" s="124">
        <v>6866</v>
      </c>
      <c r="X106" s="124">
        <v>7128</v>
      </c>
      <c r="Y106" s="124">
        <v>7352</v>
      </c>
      <c r="Z106" s="124">
        <v>7473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1048</v>
      </c>
      <c r="W108" s="116">
        <v>1357</v>
      </c>
      <c r="X108" s="116">
        <v>1566</v>
      </c>
      <c r="Y108" s="116">
        <v>1453</v>
      </c>
      <c r="Z108" s="116">
        <v>1453</v>
      </c>
      <c r="AB108" s="113" t="str">
        <f>TEXT(Z108,"###,###")</f>
        <v>1,453</v>
      </c>
      <c r="AD108" s="134">
        <f>Z108/($Z$4)*100</f>
        <v>17.176971273200142</v>
      </c>
      <c r="AF108" s="113"/>
    </row>
    <row r="109" spans="1:32" x14ac:dyDescent="0.25">
      <c r="S109" s="119" t="s">
        <v>21</v>
      </c>
      <c r="T109" s="119"/>
      <c r="U109" s="116"/>
      <c r="V109" s="116">
        <v>1168</v>
      </c>
      <c r="W109" s="116">
        <v>1281</v>
      </c>
      <c r="X109" s="116">
        <v>1244</v>
      </c>
      <c r="Y109" s="116">
        <v>1333</v>
      </c>
      <c r="Z109" s="116">
        <v>1294</v>
      </c>
      <c r="AB109" s="113" t="str">
        <f>TEXT(Z109,"###,###")</f>
        <v>1,294</v>
      </c>
      <c r="AD109" s="134">
        <f>Z109/($Z$4)*100</f>
        <v>15.297316467667574</v>
      </c>
      <c r="AF109" s="113"/>
    </row>
    <row r="110" spans="1:32" x14ac:dyDescent="0.25">
      <c r="S110" s="119" t="s">
        <v>22</v>
      </c>
      <c r="T110" s="119"/>
      <c r="U110" s="116"/>
      <c r="V110" s="116">
        <v>1426</v>
      </c>
      <c r="W110" s="116">
        <v>1400</v>
      </c>
      <c r="X110" s="116">
        <v>1404</v>
      </c>
      <c r="Y110" s="116">
        <v>1573</v>
      </c>
      <c r="Z110" s="116">
        <v>1557</v>
      </c>
      <c r="AB110" s="113" t="str">
        <f>TEXT(Z110,"###,###")</f>
        <v>1,557</v>
      </c>
      <c r="AD110" s="134">
        <f>Z110/($Z$4)*100</f>
        <v>18.406431020215155</v>
      </c>
      <c r="AF110" s="113"/>
    </row>
    <row r="111" spans="1:32" x14ac:dyDescent="0.25">
      <c r="S111" s="119" t="s">
        <v>23</v>
      </c>
      <c r="T111" s="119"/>
      <c r="U111" s="116"/>
      <c r="V111" s="116">
        <v>2744</v>
      </c>
      <c r="W111" s="116">
        <v>2828</v>
      </c>
      <c r="X111" s="116">
        <v>2903</v>
      </c>
      <c r="Y111" s="116">
        <v>2992</v>
      </c>
      <c r="Z111" s="116">
        <v>3127</v>
      </c>
      <c r="AB111" s="113" t="str">
        <f>TEXT(Z111,"###,###")</f>
        <v>3,127</v>
      </c>
      <c r="AD111" s="134">
        <f>Z111/($Z$4)*100</f>
        <v>36.966544508807189</v>
      </c>
      <c r="AF111" s="113"/>
    </row>
    <row r="112" spans="1:32" x14ac:dyDescent="0.25">
      <c r="S112" s="122" t="s">
        <v>54</v>
      </c>
      <c r="T112" s="122"/>
      <c r="U112" s="116"/>
      <c r="V112" s="116">
        <v>7532</v>
      </c>
      <c r="W112" s="116">
        <v>7869</v>
      </c>
      <c r="X112" s="116">
        <v>8164</v>
      </c>
      <c r="Y112" s="116">
        <v>8365</v>
      </c>
      <c r="Z112" s="116">
        <v>8454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43.68</v>
      </c>
      <c r="W118" s="135">
        <v>45.61</v>
      </c>
      <c r="X118" s="135">
        <v>45.8</v>
      </c>
      <c r="Y118" s="135">
        <v>45.66</v>
      </c>
      <c r="Z118" s="135">
        <v>46.03</v>
      </c>
      <c r="AB118" s="113" t="str">
        <f>TEXT(Z118,"##.0")</f>
        <v>46.0</v>
      </c>
    </row>
    <row r="120" spans="19:32" x14ac:dyDescent="0.25">
      <c r="S120" s="105" t="s">
        <v>102</v>
      </c>
      <c r="T120" s="116"/>
      <c r="U120" s="116"/>
      <c r="V120" s="116">
        <v>4411</v>
      </c>
      <c r="W120" s="116">
        <v>4523</v>
      </c>
      <c r="X120" s="116">
        <v>4660</v>
      </c>
      <c r="Y120" s="116">
        <v>4697</v>
      </c>
      <c r="Z120" s="116">
        <v>4823</v>
      </c>
      <c r="AB120" s="113" t="str">
        <f>TEXT(Z120,"###,###")</f>
        <v>4,823</v>
      </c>
    </row>
    <row r="121" spans="19:32" x14ac:dyDescent="0.25">
      <c r="S121" s="105" t="s">
        <v>103</v>
      </c>
      <c r="T121" s="116"/>
      <c r="U121" s="116"/>
      <c r="V121" s="116">
        <v>839</v>
      </c>
      <c r="W121" s="116">
        <v>918</v>
      </c>
      <c r="X121" s="116">
        <v>945</v>
      </c>
      <c r="Y121" s="116">
        <v>911</v>
      </c>
      <c r="Z121" s="116">
        <v>1005</v>
      </c>
      <c r="AB121" s="113" t="str">
        <f>TEXT(Z121,"###,###")</f>
        <v>1,005</v>
      </c>
    </row>
    <row r="122" spans="19:32" x14ac:dyDescent="0.25">
      <c r="S122" s="105" t="s">
        <v>104</v>
      </c>
      <c r="T122" s="116"/>
      <c r="U122" s="116"/>
      <c r="V122" s="116">
        <v>457</v>
      </c>
      <c r="W122" s="116">
        <v>456</v>
      </c>
      <c r="X122" s="116">
        <v>481</v>
      </c>
      <c r="Y122" s="116">
        <v>543</v>
      </c>
      <c r="Z122" s="116">
        <v>559</v>
      </c>
      <c r="AB122" s="113" t="str">
        <f>TEXT(Z122,"###,###")</f>
        <v>559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4868</v>
      </c>
      <c r="W124" s="116">
        <v>4979</v>
      </c>
      <c r="X124" s="116">
        <v>5141</v>
      </c>
      <c r="Y124" s="116">
        <v>5240</v>
      </c>
      <c r="Z124" s="116">
        <v>5382</v>
      </c>
      <c r="AB124" s="113" t="str">
        <f>TEXT(Z124,"###,###")</f>
        <v>5,382</v>
      </c>
      <c r="AD124" s="131">
        <f>Z124/$Z$7*100</f>
        <v>84.291307752545038</v>
      </c>
    </row>
    <row r="125" spans="19:32" x14ac:dyDescent="0.25">
      <c r="S125" s="105" t="s">
        <v>106</v>
      </c>
      <c r="T125" s="116"/>
      <c r="U125" s="116"/>
      <c r="V125" s="116">
        <v>1296</v>
      </c>
      <c r="W125" s="116">
        <v>1374</v>
      </c>
      <c r="X125" s="116">
        <v>1426</v>
      </c>
      <c r="Y125" s="116">
        <v>1454</v>
      </c>
      <c r="Z125" s="116">
        <v>1564</v>
      </c>
      <c r="AB125" s="113" t="str">
        <f>TEXT(Z125,"###,###")</f>
        <v>1,564</v>
      </c>
      <c r="AD125" s="131">
        <f>Z125/$Z$7*100</f>
        <v>24.494909945184027</v>
      </c>
    </row>
    <row r="127" spans="19:32" x14ac:dyDescent="0.25">
      <c r="S127" s="105" t="s">
        <v>107</v>
      </c>
      <c r="T127" s="116"/>
      <c r="U127" s="116"/>
      <c r="V127" s="116">
        <v>2849</v>
      </c>
      <c r="W127" s="116">
        <v>2977</v>
      </c>
      <c r="X127" s="116">
        <v>3047</v>
      </c>
      <c r="Y127" s="116">
        <v>3065</v>
      </c>
      <c r="Z127" s="116">
        <v>3150</v>
      </c>
      <c r="AB127" s="113" t="str">
        <f>TEXT(Z127,"###,###")</f>
        <v>3,150</v>
      </c>
      <c r="AD127" s="131">
        <f>Z127/$Z$7*100</f>
        <v>49.334377447141733</v>
      </c>
    </row>
    <row r="128" spans="19:32" x14ac:dyDescent="0.25">
      <c r="S128" s="105" t="s">
        <v>108</v>
      </c>
      <c r="T128" s="116"/>
      <c r="U128" s="116"/>
      <c r="V128" s="116">
        <v>2856</v>
      </c>
      <c r="W128" s="116">
        <v>2920</v>
      </c>
      <c r="X128" s="116">
        <v>3041</v>
      </c>
      <c r="Y128" s="116">
        <v>3090</v>
      </c>
      <c r="Z128" s="116">
        <v>3238</v>
      </c>
      <c r="AB128" s="113" t="str">
        <f>TEXT(Z128,"###,###")</f>
        <v>3,238</v>
      </c>
      <c r="AD128" s="131">
        <f>Z128/$Z$7*100</f>
        <v>50.712607674236487</v>
      </c>
    </row>
    <row r="130" spans="19:20" x14ac:dyDescent="0.25">
      <c r="S130" s="105" t="s">
        <v>267</v>
      </c>
      <c r="T130" s="131">
        <v>75.536413469068137</v>
      </c>
    </row>
    <row r="131" spans="19:20" x14ac:dyDescent="0.25">
      <c r="S131" s="105" t="s">
        <v>268</v>
      </c>
      <c r="T131" s="131">
        <v>15.740015661707126</v>
      </c>
    </row>
    <row r="132" spans="19:20" x14ac:dyDescent="0.25">
      <c r="S132" s="105" t="s">
        <v>269</v>
      </c>
      <c r="T132" s="131">
        <v>8.754894283476899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3F9AF81-C194-44F0-9F17-88D41A1059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28BC9FA-DD01-42DE-862A-CC0F2F67F9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60AEB1B-F6C4-4EA9-9202-FD5E2D1013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0D95876-F0A1-4ECA-ABF9-BA94E46637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EE75B-7C9B-4EF8-98FA-27C665651A99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177</v>
      </c>
      <c r="T1" s="103"/>
      <c r="U1" s="103"/>
      <c r="V1" s="103"/>
      <c r="W1" s="103"/>
      <c r="X1" s="103"/>
      <c r="Y1" s="104" t="s">
        <v>255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177</v>
      </c>
      <c r="Y3" s="109" t="s">
        <v>255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10.63 Wakefield,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3924</v>
      </c>
      <c r="W4" s="112">
        <v>4455</v>
      </c>
      <c r="X4" s="112">
        <v>4902</v>
      </c>
      <c r="Y4" s="112">
        <v>4576</v>
      </c>
      <c r="Z4" s="112">
        <v>4787</v>
      </c>
      <c r="AB4" s="113" t="str">
        <f>TEXT(Z4,"###,###")</f>
        <v>4,787</v>
      </c>
      <c r="AD4" s="114">
        <f>Z4/Y4-1</f>
        <v>4.6110139860139787E-2</v>
      </c>
      <c r="AF4" s="114">
        <f>Z4/V4-1</f>
        <v>0.21992864424057079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2119</v>
      </c>
      <c r="W5" s="112">
        <v>2448</v>
      </c>
      <c r="X5" s="112">
        <v>2701</v>
      </c>
      <c r="Y5" s="112">
        <v>2447</v>
      </c>
      <c r="Z5" s="112">
        <v>2560</v>
      </c>
      <c r="AB5" s="113" t="str">
        <f>TEXT(Z5,"###,###")</f>
        <v>2,560</v>
      </c>
      <c r="AD5" s="114">
        <f t="shared" ref="AD5:AD9" si="0">Z5/Y5-1</f>
        <v>4.6178994687372299E-2</v>
      </c>
      <c r="AF5" s="114">
        <f t="shared" ref="AF5:AF9" si="1">Z5/V5-1</f>
        <v>0.20811703633789524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1799</v>
      </c>
      <c r="W6" s="112">
        <v>2007</v>
      </c>
      <c r="X6" s="112">
        <v>2202</v>
      </c>
      <c r="Y6" s="112">
        <v>2131</v>
      </c>
      <c r="Z6" s="112">
        <v>2220</v>
      </c>
      <c r="AB6" s="113" t="str">
        <f>TEXT(Z6,"###,###")</f>
        <v>2,220</v>
      </c>
      <c r="AD6" s="114">
        <f t="shared" si="0"/>
        <v>4.1764429845143169E-2</v>
      </c>
      <c r="AF6" s="114">
        <f t="shared" si="1"/>
        <v>0.23401889938854925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2837</v>
      </c>
      <c r="W7" s="112">
        <v>3156</v>
      </c>
      <c r="X7" s="112">
        <v>3488</v>
      </c>
      <c r="Y7" s="112">
        <v>3289</v>
      </c>
      <c r="Z7" s="112">
        <v>3455</v>
      </c>
      <c r="AB7" s="113" t="str">
        <f>TEXT(Z7,"###,###")</f>
        <v>3,455</v>
      </c>
      <c r="AD7" s="114">
        <f t="shared" si="0"/>
        <v>5.0471267862572278E-2</v>
      </c>
      <c r="AF7" s="114">
        <f t="shared" si="1"/>
        <v>0.21783574198096578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4,787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3,455</v>
      </c>
      <c r="P8" s="69"/>
      <c r="S8" s="111" t="s">
        <v>86</v>
      </c>
      <c r="T8" s="112"/>
      <c r="U8" s="112"/>
      <c r="V8" s="112">
        <v>36329</v>
      </c>
      <c r="W8" s="112">
        <v>34727.14</v>
      </c>
      <c r="X8" s="112">
        <v>35178.019999999997</v>
      </c>
      <c r="Y8" s="112">
        <v>36252.51</v>
      </c>
      <c r="Z8" s="112">
        <v>37728.71</v>
      </c>
      <c r="AB8" s="113" t="str">
        <f>TEXT(Z8,"$###,###")</f>
        <v>$37,729</v>
      </c>
      <c r="AD8" s="114">
        <f t="shared" si="0"/>
        <v>4.0719939115939852E-2</v>
      </c>
      <c r="AF8" s="114">
        <f t="shared" si="1"/>
        <v>3.8528723609237758E-2</v>
      </c>
    </row>
    <row r="9" spans="1:32" x14ac:dyDescent="0.25">
      <c r="A9" s="32" t="s">
        <v>15</v>
      </c>
      <c r="B9" s="73"/>
      <c r="C9" s="74"/>
      <c r="D9" s="75">
        <f>AD104</f>
        <v>68.372675997493218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54.269175108538349</v>
      </c>
      <c r="P9" s="76" t="s">
        <v>87</v>
      </c>
      <c r="S9" s="111" t="s">
        <v>7</v>
      </c>
      <c r="T9" s="112"/>
      <c r="U9" s="112"/>
      <c r="V9" s="112">
        <v>126900562</v>
      </c>
      <c r="W9" s="112">
        <v>149207632</v>
      </c>
      <c r="X9" s="112">
        <v>170849121</v>
      </c>
      <c r="Y9" s="112">
        <v>153105047</v>
      </c>
      <c r="Z9" s="112">
        <v>159505887</v>
      </c>
      <c r="AB9" s="113" t="str">
        <f>TEXT(Z9/1000000,"$#,###.0")&amp;" mil"</f>
        <v>$159.5 mil</v>
      </c>
      <c r="AD9" s="114">
        <f t="shared" si="0"/>
        <v>4.1806851736246209E-2</v>
      </c>
      <c r="AF9" s="114">
        <f t="shared" si="1"/>
        <v>0.25693601735191685</v>
      </c>
    </row>
    <row r="10" spans="1:32" x14ac:dyDescent="0.25">
      <c r="A10" s="32" t="s">
        <v>18</v>
      </c>
      <c r="B10" s="73"/>
      <c r="C10" s="74"/>
      <c r="D10" s="75">
        <f>AD105</f>
        <v>14.16335909755588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45.817655571635314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72.821997105644002</v>
      </c>
      <c r="P11" s="76" t="s">
        <v>87</v>
      </c>
      <c r="S11" s="111" t="s">
        <v>30</v>
      </c>
      <c r="T11" s="116"/>
      <c r="U11" s="116"/>
      <c r="V11" s="116">
        <v>3246</v>
      </c>
      <c r="W11" s="116">
        <v>3645</v>
      </c>
      <c r="X11" s="116">
        <v>3953</v>
      </c>
      <c r="Y11" s="116">
        <v>3742</v>
      </c>
      <c r="Z11" s="116">
        <v>3842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17.134587554269174</v>
      </c>
      <c r="P12" s="76" t="s">
        <v>87</v>
      </c>
      <c r="S12" s="111" t="s">
        <v>31</v>
      </c>
      <c r="T12" s="116"/>
      <c r="U12" s="116"/>
      <c r="V12" s="116">
        <v>675</v>
      </c>
      <c r="W12" s="116">
        <v>810</v>
      </c>
      <c r="X12" s="116">
        <v>958</v>
      </c>
      <c r="Y12" s="116">
        <v>839</v>
      </c>
      <c r="Z12" s="116">
        <v>939</v>
      </c>
    </row>
    <row r="13" spans="1:32" ht="15" customHeight="1" x14ac:dyDescent="0.25">
      <c r="A13" s="32" t="s">
        <v>20</v>
      </c>
      <c r="B13" s="74"/>
      <c r="C13" s="74"/>
      <c r="D13" s="75">
        <f>AD108</f>
        <v>16.252350114894508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10.101302460202605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16.628368498015458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44.3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23.668268226446624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14.893001735106997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651</v>
      </c>
      <c r="Z15" s="116">
        <v>717</v>
      </c>
      <c r="AB15" s="121">
        <f t="shared" ref="AB15:AB34" si="2">IF(Z15="np",0,Z15/$Z$34)</f>
        <v>0.14974937343358397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25.861708794652184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85.106998264892994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45</v>
      </c>
      <c r="Z16" s="116">
        <v>53</v>
      </c>
      <c r="AB16" s="121">
        <f t="shared" si="2"/>
        <v>1.1069340016708437E-2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385</v>
      </c>
      <c r="Z17" s="116">
        <v>367</v>
      </c>
      <c r="AB17" s="121">
        <f t="shared" si="2"/>
        <v>7.6649958228905593E-2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12</v>
      </c>
      <c r="Z18" s="116">
        <v>13</v>
      </c>
      <c r="AB18" s="121">
        <f t="shared" si="2"/>
        <v>2.7151211361737676E-3</v>
      </c>
    </row>
    <row r="19" spans="1:28" x14ac:dyDescent="0.25">
      <c r="A19" s="65" t="str">
        <f>$S$1&amp;" ("&amp;$V$2&amp;" to "&amp;$Z$2&amp;")"</f>
        <v>Wakefield (2015-16 to 2019-20)</v>
      </c>
      <c r="B19" s="65"/>
      <c r="C19" s="65"/>
      <c r="D19" s="65"/>
      <c r="E19" s="65"/>
      <c r="F19" s="65"/>
      <c r="G19" s="65" t="str">
        <f>$S$1&amp;" ("&amp;$V$2&amp;" to "&amp;$Z$2&amp;")"</f>
        <v>Wakefield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214</v>
      </c>
      <c r="Z19" s="116">
        <v>230</v>
      </c>
      <c r="AB19" s="121">
        <f t="shared" si="2"/>
        <v>4.803675856307435E-2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146</v>
      </c>
      <c r="Z20" s="116">
        <v>196</v>
      </c>
      <c r="AB20" s="121">
        <f t="shared" si="2"/>
        <v>4.0935672514619881E-2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336</v>
      </c>
      <c r="Z21" s="116">
        <v>369</v>
      </c>
      <c r="AB21" s="121">
        <f t="shared" si="2"/>
        <v>7.7067669172932327E-2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166</v>
      </c>
      <c r="Z22" s="116">
        <v>167</v>
      </c>
      <c r="AB22" s="121">
        <f t="shared" si="2"/>
        <v>3.4878863826232245E-2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319</v>
      </c>
      <c r="Z23" s="116">
        <v>312</v>
      </c>
      <c r="AB23" s="121">
        <f t="shared" si="2"/>
        <v>6.5162907268170422E-2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</v>
      </c>
      <c r="Z24" s="116">
        <v>4</v>
      </c>
      <c r="AB24" s="121">
        <f t="shared" si="2"/>
        <v>8.3542188805346695E-4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105</v>
      </c>
      <c r="Z25" s="116">
        <v>124</v>
      </c>
      <c r="AB25" s="121">
        <f t="shared" si="2"/>
        <v>2.5898078529657476E-2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74</v>
      </c>
      <c r="Z26" s="116">
        <v>63</v>
      </c>
      <c r="AB26" s="121">
        <f t="shared" si="2"/>
        <v>1.3157894736842105E-2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123</v>
      </c>
      <c r="Z27" s="116">
        <v>132</v>
      </c>
      <c r="AB27" s="121">
        <f t="shared" si="2"/>
        <v>2.7568922305764409E-2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296</v>
      </c>
      <c r="Z28" s="116">
        <v>290</v>
      </c>
      <c r="AB28" s="121">
        <f t="shared" si="2"/>
        <v>6.0568086883876354E-2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207</v>
      </c>
      <c r="Z29" s="116">
        <v>177</v>
      </c>
      <c r="AB29" s="121">
        <f t="shared" si="2"/>
        <v>3.6967418546365913E-2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368</v>
      </c>
      <c r="Z30" s="116">
        <v>387</v>
      </c>
      <c r="AB30" s="121">
        <f t="shared" si="2"/>
        <v>8.0827067669172928E-2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359</v>
      </c>
      <c r="Z31" s="116">
        <v>383</v>
      </c>
      <c r="AB31" s="121">
        <f t="shared" si="2"/>
        <v>7.9991645781119461E-2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55</v>
      </c>
      <c r="Z32" s="116">
        <v>61</v>
      </c>
      <c r="AB32" s="121">
        <f t="shared" si="2"/>
        <v>1.2740183792815371E-2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140</v>
      </c>
      <c r="Z33" s="116">
        <v>150</v>
      </c>
      <c r="AB33" s="121">
        <f t="shared" si="2"/>
        <v>3.1328320802005011E-2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4576</v>
      </c>
      <c r="Z34" s="124">
        <v>4788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2943</v>
      </c>
      <c r="AB37" s="136">
        <f>Z37/Z40*100</f>
        <v>85.106998264892994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515</v>
      </c>
      <c r="AB38" s="136">
        <f>Z38/Z40*100</f>
        <v>14.893001735106997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3458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0</v>
      </c>
      <c r="Y44" s="116">
        <v>0</v>
      </c>
      <c r="Z44" s="116">
        <v>3</v>
      </c>
    </row>
    <row r="45" spans="19:32" x14ac:dyDescent="0.25">
      <c r="S45" s="119" t="s">
        <v>38</v>
      </c>
      <c r="T45" s="119"/>
      <c r="U45" s="116"/>
      <c r="V45" s="116">
        <v>38</v>
      </c>
      <c r="W45" s="116">
        <v>33</v>
      </c>
      <c r="X45" s="116">
        <v>60</v>
      </c>
      <c r="Y45" s="116">
        <v>56</v>
      </c>
      <c r="Z45" s="116">
        <v>57</v>
      </c>
    </row>
    <row r="46" spans="19:32" x14ac:dyDescent="0.25">
      <c r="S46" s="119" t="s">
        <v>39</v>
      </c>
      <c r="T46" s="119"/>
      <c r="U46" s="116"/>
      <c r="V46" s="116">
        <v>144</v>
      </c>
      <c r="W46" s="116">
        <v>178</v>
      </c>
      <c r="X46" s="116">
        <v>179</v>
      </c>
      <c r="Y46" s="116">
        <v>185</v>
      </c>
      <c r="Z46" s="116">
        <v>186</v>
      </c>
    </row>
    <row r="47" spans="19:32" x14ac:dyDescent="0.25">
      <c r="S47" s="119" t="s">
        <v>40</v>
      </c>
      <c r="T47" s="119"/>
      <c r="U47" s="116"/>
      <c r="V47" s="116">
        <v>172</v>
      </c>
      <c r="W47" s="116">
        <v>229</v>
      </c>
      <c r="X47" s="116">
        <v>238</v>
      </c>
      <c r="Y47" s="116">
        <v>200</v>
      </c>
      <c r="Z47" s="116">
        <v>222</v>
      </c>
    </row>
    <row r="48" spans="19:32" x14ac:dyDescent="0.25">
      <c r="S48" s="119" t="s">
        <v>41</v>
      </c>
      <c r="T48" s="119"/>
      <c r="U48" s="116"/>
      <c r="V48" s="116">
        <v>234</v>
      </c>
      <c r="W48" s="116">
        <v>223</v>
      </c>
      <c r="X48" s="116">
        <v>225</v>
      </c>
      <c r="Y48" s="116">
        <v>222</v>
      </c>
      <c r="Z48" s="116">
        <v>246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209</v>
      </c>
      <c r="W49" s="116">
        <v>241</v>
      </c>
      <c r="X49" s="116">
        <v>257</v>
      </c>
      <c r="Y49" s="116">
        <v>230</v>
      </c>
      <c r="Z49" s="116">
        <v>233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Wakefield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192</v>
      </c>
      <c r="W50" s="116">
        <v>216</v>
      </c>
      <c r="X50" s="116">
        <v>242</v>
      </c>
      <c r="Y50" s="116">
        <v>220</v>
      </c>
      <c r="Z50" s="116">
        <v>233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198</v>
      </c>
      <c r="W51" s="116">
        <v>205</v>
      </c>
      <c r="X51" s="116">
        <v>192</v>
      </c>
      <c r="Y51" s="116">
        <v>194</v>
      </c>
      <c r="Z51" s="116">
        <v>201</v>
      </c>
    </row>
    <row r="52" spans="1:26" ht="15" customHeight="1" x14ac:dyDescent="0.25">
      <c r="S52" s="119" t="s">
        <v>45</v>
      </c>
      <c r="T52" s="119"/>
      <c r="U52" s="116"/>
      <c r="V52" s="116">
        <v>201</v>
      </c>
      <c r="W52" s="116">
        <v>227</v>
      </c>
      <c r="X52" s="116">
        <v>270</v>
      </c>
      <c r="Y52" s="116">
        <v>250</v>
      </c>
      <c r="Z52" s="116">
        <v>236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190</v>
      </c>
      <c r="W53" s="116">
        <v>235</v>
      </c>
      <c r="X53" s="116">
        <v>263</v>
      </c>
      <c r="Y53" s="116">
        <v>223</v>
      </c>
      <c r="Z53" s="116">
        <v>219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175</v>
      </c>
      <c r="W54" s="116">
        <v>225</v>
      </c>
      <c r="X54" s="116">
        <v>237</v>
      </c>
      <c r="Y54" s="116">
        <v>234</v>
      </c>
      <c r="Z54" s="116">
        <v>233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184</v>
      </c>
      <c r="W55" s="116">
        <v>218</v>
      </c>
      <c r="X55" s="116">
        <v>228</v>
      </c>
      <c r="Y55" s="116">
        <v>211</v>
      </c>
      <c r="Z55" s="116">
        <v>204</v>
      </c>
    </row>
    <row r="56" spans="1:26" ht="15" customHeight="1" x14ac:dyDescent="0.25">
      <c r="S56" s="119" t="s">
        <v>49</v>
      </c>
      <c r="T56" s="119"/>
      <c r="U56" s="116"/>
      <c r="V56" s="116">
        <v>86</v>
      </c>
      <c r="W56" s="116">
        <v>100</v>
      </c>
      <c r="X56" s="116">
        <v>137</v>
      </c>
      <c r="Y56" s="116">
        <v>137</v>
      </c>
      <c r="Z56" s="116">
        <v>155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51</v>
      </c>
      <c r="W57" s="116">
        <v>60</v>
      </c>
      <c r="X57" s="116">
        <v>71</v>
      </c>
      <c r="Y57" s="116">
        <v>51</v>
      </c>
      <c r="Z57" s="116">
        <v>69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19</v>
      </c>
      <c r="W58" s="116">
        <v>18</v>
      </c>
      <c r="X58" s="116">
        <v>22</v>
      </c>
      <c r="Y58" s="116">
        <v>22</v>
      </c>
      <c r="Z58" s="116">
        <v>34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11</v>
      </c>
      <c r="W59" s="116">
        <v>25</v>
      </c>
      <c r="X59" s="116">
        <v>18</v>
      </c>
      <c r="Y59" s="116">
        <v>5</v>
      </c>
      <c r="Z59" s="116">
        <v>16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10</v>
      </c>
      <c r="W60" s="116">
        <v>10</v>
      </c>
      <c r="X60" s="116">
        <v>20</v>
      </c>
      <c r="Y60" s="116">
        <v>18</v>
      </c>
      <c r="Z60" s="116">
        <v>14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2120</v>
      </c>
      <c r="W61" s="116">
        <v>2448</v>
      </c>
      <c r="X61" s="116">
        <v>2697</v>
      </c>
      <c r="Y61" s="116">
        <v>2451</v>
      </c>
      <c r="Z61" s="116">
        <v>2564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31</v>
      </c>
      <c r="W64" s="116">
        <v>43</v>
      </c>
      <c r="X64" s="116">
        <v>52</v>
      </c>
      <c r="Y64" s="116">
        <v>58</v>
      </c>
      <c r="Z64" s="116">
        <v>60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Wakefield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116</v>
      </c>
      <c r="W65" s="116">
        <v>147</v>
      </c>
      <c r="X65" s="116">
        <v>169</v>
      </c>
      <c r="Y65" s="116">
        <v>144</v>
      </c>
      <c r="Z65" s="116">
        <v>132</v>
      </c>
    </row>
    <row r="66" spans="1:26" x14ac:dyDescent="0.25">
      <c r="S66" s="119" t="s">
        <v>40</v>
      </c>
      <c r="T66" s="119"/>
      <c r="U66" s="116"/>
      <c r="V66" s="116">
        <v>173</v>
      </c>
      <c r="W66" s="116">
        <v>178</v>
      </c>
      <c r="X66" s="116">
        <v>185</v>
      </c>
      <c r="Y66" s="116">
        <v>156</v>
      </c>
      <c r="Z66" s="116">
        <v>180</v>
      </c>
    </row>
    <row r="67" spans="1:26" x14ac:dyDescent="0.25">
      <c r="S67" s="119" t="s">
        <v>41</v>
      </c>
      <c r="T67" s="119"/>
      <c r="U67" s="116"/>
      <c r="V67" s="116">
        <v>188</v>
      </c>
      <c r="W67" s="116">
        <v>169</v>
      </c>
      <c r="X67" s="116">
        <v>192</v>
      </c>
      <c r="Y67" s="116">
        <v>186</v>
      </c>
      <c r="Z67" s="116">
        <v>200</v>
      </c>
    </row>
    <row r="68" spans="1:26" x14ac:dyDescent="0.25">
      <c r="S68" s="119" t="s">
        <v>42</v>
      </c>
      <c r="T68" s="119"/>
      <c r="U68" s="116"/>
      <c r="V68" s="116">
        <v>184</v>
      </c>
      <c r="W68" s="116">
        <v>197</v>
      </c>
      <c r="X68" s="116">
        <v>182</v>
      </c>
      <c r="Y68" s="116">
        <v>198</v>
      </c>
      <c r="Z68" s="116">
        <v>183</v>
      </c>
    </row>
    <row r="69" spans="1:26" x14ac:dyDescent="0.25">
      <c r="S69" s="119" t="s">
        <v>43</v>
      </c>
      <c r="T69" s="119"/>
      <c r="U69" s="116"/>
      <c r="V69" s="116">
        <v>142</v>
      </c>
      <c r="W69" s="116">
        <v>180</v>
      </c>
      <c r="X69" s="116">
        <v>205</v>
      </c>
      <c r="Y69" s="116">
        <v>223</v>
      </c>
      <c r="Z69" s="116">
        <v>216</v>
      </c>
    </row>
    <row r="70" spans="1:26" x14ac:dyDescent="0.25">
      <c r="S70" s="119" t="s">
        <v>44</v>
      </c>
      <c r="T70" s="119"/>
      <c r="U70" s="116"/>
      <c r="V70" s="116">
        <v>174</v>
      </c>
      <c r="W70" s="116">
        <v>172</v>
      </c>
      <c r="X70" s="116">
        <v>176</v>
      </c>
      <c r="Y70" s="116">
        <v>180</v>
      </c>
      <c r="Z70" s="116">
        <v>175</v>
      </c>
    </row>
    <row r="71" spans="1:26" x14ac:dyDescent="0.25">
      <c r="S71" s="119" t="s">
        <v>45</v>
      </c>
      <c r="T71" s="119"/>
      <c r="U71" s="116"/>
      <c r="V71" s="116">
        <v>183</v>
      </c>
      <c r="W71" s="116">
        <v>231</v>
      </c>
      <c r="X71" s="116">
        <v>244</v>
      </c>
      <c r="Y71" s="116">
        <v>205</v>
      </c>
      <c r="Z71" s="116">
        <v>210</v>
      </c>
    </row>
    <row r="72" spans="1:26" x14ac:dyDescent="0.25">
      <c r="S72" s="119" t="s">
        <v>46</v>
      </c>
      <c r="T72" s="119"/>
      <c r="U72" s="116"/>
      <c r="V72" s="116">
        <v>179</v>
      </c>
      <c r="W72" s="116">
        <v>181</v>
      </c>
      <c r="X72" s="116">
        <v>219</v>
      </c>
      <c r="Y72" s="116">
        <v>228</v>
      </c>
      <c r="Z72" s="116">
        <v>249</v>
      </c>
    </row>
    <row r="73" spans="1:26" x14ac:dyDescent="0.25">
      <c r="S73" s="119" t="s">
        <v>47</v>
      </c>
      <c r="T73" s="119"/>
      <c r="U73" s="116"/>
      <c r="V73" s="116">
        <v>155</v>
      </c>
      <c r="W73" s="116">
        <v>189</v>
      </c>
      <c r="X73" s="116">
        <v>236</v>
      </c>
      <c r="Y73" s="116">
        <v>220</v>
      </c>
      <c r="Z73" s="116">
        <v>243</v>
      </c>
    </row>
    <row r="74" spans="1:26" x14ac:dyDescent="0.25">
      <c r="S74" s="119" t="s">
        <v>48</v>
      </c>
      <c r="T74" s="119"/>
      <c r="U74" s="116"/>
      <c r="V74" s="116">
        <v>142</v>
      </c>
      <c r="W74" s="116">
        <v>168</v>
      </c>
      <c r="X74" s="116">
        <v>165</v>
      </c>
      <c r="Y74" s="116">
        <v>166</v>
      </c>
      <c r="Z74" s="116">
        <v>183</v>
      </c>
    </row>
    <row r="75" spans="1:26" x14ac:dyDescent="0.25">
      <c r="S75" s="119" t="s">
        <v>49</v>
      </c>
      <c r="T75" s="119"/>
      <c r="U75" s="116"/>
      <c r="V75" s="116">
        <v>69</v>
      </c>
      <c r="W75" s="116">
        <v>67</v>
      </c>
      <c r="X75" s="116">
        <v>84</v>
      </c>
      <c r="Y75" s="116">
        <v>99</v>
      </c>
      <c r="Z75" s="116">
        <v>102</v>
      </c>
    </row>
    <row r="76" spans="1:26" x14ac:dyDescent="0.25">
      <c r="S76" s="119" t="s">
        <v>50</v>
      </c>
      <c r="T76" s="119"/>
      <c r="U76" s="116"/>
      <c r="V76" s="116">
        <v>33</v>
      </c>
      <c r="W76" s="116">
        <v>47</v>
      </c>
      <c r="X76" s="116">
        <v>45</v>
      </c>
      <c r="Y76" s="116">
        <v>30</v>
      </c>
      <c r="Z76" s="116">
        <v>40</v>
      </c>
    </row>
    <row r="77" spans="1:26" x14ac:dyDescent="0.25">
      <c r="S77" s="119" t="s">
        <v>51</v>
      </c>
      <c r="T77" s="119"/>
      <c r="U77" s="116"/>
      <c r="V77" s="116">
        <v>7</v>
      </c>
      <c r="W77" s="116">
        <v>12</v>
      </c>
      <c r="X77" s="116">
        <v>26</v>
      </c>
      <c r="Y77" s="116">
        <v>18</v>
      </c>
      <c r="Z77" s="116">
        <v>21</v>
      </c>
    </row>
    <row r="78" spans="1:26" x14ac:dyDescent="0.25">
      <c r="S78" s="119" t="s">
        <v>52</v>
      </c>
      <c r="T78" s="119"/>
      <c r="U78" s="116"/>
      <c r="V78" s="116">
        <v>10</v>
      </c>
      <c r="W78" s="116">
        <v>10</v>
      </c>
      <c r="X78" s="116">
        <v>9</v>
      </c>
      <c r="Y78" s="116">
        <v>9</v>
      </c>
      <c r="Z78" s="116">
        <v>9</v>
      </c>
    </row>
    <row r="79" spans="1:26" x14ac:dyDescent="0.25">
      <c r="S79" s="119" t="s">
        <v>53</v>
      </c>
      <c r="T79" s="119"/>
      <c r="U79" s="116"/>
      <c r="V79" s="116">
        <v>13</v>
      </c>
      <c r="W79" s="116">
        <v>13</v>
      </c>
      <c r="X79" s="116">
        <v>17</v>
      </c>
      <c r="Y79" s="116">
        <v>14</v>
      </c>
      <c r="Z79" s="116">
        <v>12</v>
      </c>
    </row>
    <row r="80" spans="1:26" x14ac:dyDescent="0.25">
      <c r="S80" s="122" t="s">
        <v>54</v>
      </c>
      <c r="T80" s="122"/>
      <c r="U80" s="116"/>
      <c r="V80" s="116">
        <v>1801</v>
      </c>
      <c r="W80" s="116">
        <v>2007</v>
      </c>
      <c r="X80" s="116">
        <v>2207</v>
      </c>
      <c r="Y80" s="116">
        <v>2131</v>
      </c>
      <c r="Z80" s="116">
        <v>2220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Wakefield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125</v>
      </c>
      <c r="W83" s="116">
        <v>137</v>
      </c>
      <c r="X83" s="116">
        <v>159</v>
      </c>
      <c r="Y83" s="116">
        <v>139</v>
      </c>
      <c r="Z83" s="116">
        <v>156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72</v>
      </c>
      <c r="W84" s="116">
        <v>85</v>
      </c>
      <c r="X84" s="116">
        <v>82</v>
      </c>
      <c r="Y84" s="116">
        <v>80</v>
      </c>
      <c r="Z84" s="116">
        <v>74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196</v>
      </c>
      <c r="W85" s="116">
        <v>224</v>
      </c>
      <c r="X85" s="116">
        <v>255</v>
      </c>
      <c r="Y85" s="116">
        <v>247</v>
      </c>
      <c r="Z85" s="116">
        <v>240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4,787</v>
      </c>
      <c r="D86" s="98">
        <f t="shared" ref="D86:D91" si="4">AD4</f>
        <v>4.6110139860139787E-2</v>
      </c>
      <c r="E86" s="99">
        <f t="shared" ref="E86:E91" si="5">AD4</f>
        <v>4.6110139860139787E-2</v>
      </c>
      <c r="F86" s="98">
        <f t="shared" ref="F86:F91" si="6">AF4</f>
        <v>0.21992864424057079</v>
      </c>
      <c r="G86" s="99">
        <f t="shared" ref="G86:G91" si="7">AF4</f>
        <v>0.21992864424057079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40</v>
      </c>
      <c r="W86" s="116">
        <v>38</v>
      </c>
      <c r="X86" s="116">
        <v>44</v>
      </c>
      <c r="Y86" s="116">
        <v>39</v>
      </c>
      <c r="Z86" s="116">
        <v>47</v>
      </c>
    </row>
    <row r="87" spans="1:30" ht="15" customHeight="1" x14ac:dyDescent="0.25">
      <c r="A87" s="100" t="s">
        <v>4</v>
      </c>
      <c r="B87" s="51"/>
      <c r="C87" s="101" t="str">
        <f t="shared" si="3"/>
        <v>2,560</v>
      </c>
      <c r="D87" s="98">
        <f t="shared" si="4"/>
        <v>4.6178994687372299E-2</v>
      </c>
      <c r="E87" s="99">
        <f t="shared" si="5"/>
        <v>4.6178994687372299E-2</v>
      </c>
      <c r="F87" s="98">
        <f t="shared" si="6"/>
        <v>0.20811703633789524</v>
      </c>
      <c r="G87" s="99">
        <f t="shared" si="7"/>
        <v>0.20811703633789524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39</v>
      </c>
      <c r="W87" s="116">
        <v>37</v>
      </c>
      <c r="X87" s="116">
        <v>38</v>
      </c>
      <c r="Y87" s="116">
        <v>37</v>
      </c>
      <c r="Z87" s="116">
        <v>35</v>
      </c>
    </row>
    <row r="88" spans="1:30" ht="15" customHeight="1" x14ac:dyDescent="0.25">
      <c r="A88" s="100" t="s">
        <v>5</v>
      </c>
      <c r="B88" s="51"/>
      <c r="C88" s="101" t="str">
        <f t="shared" si="3"/>
        <v>2,220</v>
      </c>
      <c r="D88" s="98">
        <f t="shared" si="4"/>
        <v>4.1764429845143169E-2</v>
      </c>
      <c r="E88" s="99">
        <f t="shared" si="5"/>
        <v>4.1764429845143169E-2</v>
      </c>
      <c r="F88" s="98">
        <f t="shared" si="6"/>
        <v>0.23401889938854925</v>
      </c>
      <c r="G88" s="99">
        <f t="shared" si="7"/>
        <v>0.23401889938854925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24</v>
      </c>
      <c r="W88" s="116">
        <v>29</v>
      </c>
      <c r="X88" s="116">
        <v>35</v>
      </c>
      <c r="Y88" s="116">
        <v>37</v>
      </c>
      <c r="Z88" s="116">
        <v>44</v>
      </c>
    </row>
    <row r="89" spans="1:30" ht="15" customHeight="1" x14ac:dyDescent="0.25">
      <c r="A89" s="51" t="s">
        <v>6</v>
      </c>
      <c r="B89" s="51"/>
      <c r="C89" s="101" t="str">
        <f t="shared" si="3"/>
        <v>3,455</v>
      </c>
      <c r="D89" s="98">
        <f t="shared" si="4"/>
        <v>5.0471267862572278E-2</v>
      </c>
      <c r="E89" s="99">
        <f t="shared" si="5"/>
        <v>5.0471267862572278E-2</v>
      </c>
      <c r="F89" s="98">
        <f t="shared" si="6"/>
        <v>0.21783574198096578</v>
      </c>
      <c r="G89" s="99">
        <f t="shared" si="7"/>
        <v>0.21783574198096578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248</v>
      </c>
      <c r="W89" s="116">
        <v>274</v>
      </c>
      <c r="X89" s="116">
        <v>283</v>
      </c>
      <c r="Y89" s="116">
        <v>285</v>
      </c>
      <c r="Z89" s="116">
        <v>293</v>
      </c>
    </row>
    <row r="90" spans="1:30" ht="15" customHeight="1" x14ac:dyDescent="0.25">
      <c r="A90" s="51" t="s">
        <v>100</v>
      </c>
      <c r="B90" s="51"/>
      <c r="C90" s="101" t="str">
        <f t="shared" si="3"/>
        <v>$37,729</v>
      </c>
      <c r="D90" s="98">
        <f t="shared" si="4"/>
        <v>4.0719939115939852E-2</v>
      </c>
      <c r="E90" s="99">
        <f t="shared" si="5"/>
        <v>4.0719939115939852E-2</v>
      </c>
      <c r="F90" s="98">
        <f t="shared" si="6"/>
        <v>3.8528723609237758E-2</v>
      </c>
      <c r="G90" s="99">
        <f t="shared" si="7"/>
        <v>3.8528723609237758E-2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418</v>
      </c>
      <c r="W90" s="116">
        <v>433</v>
      </c>
      <c r="X90" s="116">
        <v>505</v>
      </c>
      <c r="Y90" s="116">
        <v>465</v>
      </c>
      <c r="Z90" s="116">
        <v>449</v>
      </c>
    </row>
    <row r="91" spans="1:30" ht="15" customHeight="1" x14ac:dyDescent="0.25">
      <c r="A91" s="51" t="s">
        <v>7</v>
      </c>
      <c r="B91" s="51"/>
      <c r="C91" s="101" t="str">
        <f t="shared" si="3"/>
        <v>$159.5 mil</v>
      </c>
      <c r="D91" s="98">
        <f t="shared" si="4"/>
        <v>4.1806851736246209E-2</v>
      </c>
      <c r="E91" s="99">
        <f t="shared" si="5"/>
        <v>4.1806851736246209E-2</v>
      </c>
      <c r="F91" s="98">
        <f t="shared" si="6"/>
        <v>0.25693601735191685</v>
      </c>
      <c r="G91" s="99">
        <f t="shared" si="7"/>
        <v>0.25693601735191685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1556</v>
      </c>
      <c r="W91" s="116">
        <v>1737</v>
      </c>
      <c r="X91" s="116">
        <v>1926</v>
      </c>
      <c r="Y91" s="116">
        <v>1770</v>
      </c>
      <c r="Z91" s="116">
        <v>1874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65</v>
      </c>
      <c r="W93" s="116">
        <v>70</v>
      </c>
      <c r="X93" s="116">
        <v>70</v>
      </c>
      <c r="Y93" s="116">
        <v>69</v>
      </c>
      <c r="Z93" s="116">
        <v>78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175</v>
      </c>
      <c r="W94" s="116">
        <v>181</v>
      </c>
      <c r="X94" s="116">
        <v>213</v>
      </c>
      <c r="Y94" s="116">
        <v>218</v>
      </c>
      <c r="Z94" s="116">
        <v>223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51</v>
      </c>
      <c r="W95" s="116">
        <v>51</v>
      </c>
      <c r="X95" s="116">
        <v>49</v>
      </c>
      <c r="Y95" s="116">
        <v>60</v>
      </c>
      <c r="Z95" s="116">
        <v>52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220</v>
      </c>
      <c r="W96" s="116">
        <v>244</v>
      </c>
      <c r="X96" s="116">
        <v>260</v>
      </c>
      <c r="Y96" s="116">
        <v>262</v>
      </c>
      <c r="Z96" s="116">
        <v>290</v>
      </c>
    </row>
    <row r="97" spans="1:32" ht="15" customHeight="1" x14ac:dyDescent="0.25">
      <c r="S97" s="119" t="s">
        <v>191</v>
      </c>
      <c r="T97" s="119"/>
      <c r="U97" s="116"/>
      <c r="V97" s="116">
        <v>175</v>
      </c>
      <c r="W97" s="116">
        <v>210</v>
      </c>
      <c r="X97" s="116">
        <v>220</v>
      </c>
      <c r="Y97" s="116">
        <v>212</v>
      </c>
      <c r="Z97" s="116">
        <v>195</v>
      </c>
    </row>
    <row r="98" spans="1:32" ht="15" customHeight="1" x14ac:dyDescent="0.25">
      <c r="S98" s="119" t="s">
        <v>192</v>
      </c>
      <c r="T98" s="119"/>
      <c r="U98" s="116"/>
      <c r="V98" s="116">
        <v>97</v>
      </c>
      <c r="W98" s="116">
        <v>114</v>
      </c>
      <c r="X98" s="116">
        <v>133</v>
      </c>
      <c r="Y98" s="116">
        <v>128</v>
      </c>
      <c r="Z98" s="116">
        <v>120</v>
      </c>
    </row>
    <row r="99" spans="1:32" ht="15" customHeight="1" x14ac:dyDescent="0.25">
      <c r="S99" s="119" t="s">
        <v>193</v>
      </c>
      <c r="T99" s="119"/>
      <c r="U99" s="116"/>
      <c r="V99" s="116">
        <v>21</v>
      </c>
      <c r="W99" s="116">
        <v>23</v>
      </c>
      <c r="X99" s="116">
        <v>27</v>
      </c>
      <c r="Y99" s="116">
        <v>24</v>
      </c>
      <c r="Z99" s="116">
        <v>26</v>
      </c>
    </row>
    <row r="100" spans="1:32" ht="15" customHeight="1" x14ac:dyDescent="0.25">
      <c r="S100" s="119" t="s">
        <v>59</v>
      </c>
      <c r="T100" s="119"/>
      <c r="U100" s="116"/>
      <c r="V100" s="116">
        <v>175</v>
      </c>
      <c r="W100" s="116">
        <v>201</v>
      </c>
      <c r="X100" s="116">
        <v>222</v>
      </c>
      <c r="Y100" s="116">
        <v>232</v>
      </c>
      <c r="Z100" s="116">
        <v>231</v>
      </c>
    </row>
    <row r="101" spans="1:32" x14ac:dyDescent="0.25">
      <c r="A101" s="20"/>
      <c r="S101" s="122" t="s">
        <v>54</v>
      </c>
      <c r="T101" s="122"/>
      <c r="U101" s="116"/>
      <c r="V101" s="116">
        <v>1273</v>
      </c>
      <c r="W101" s="116">
        <v>1419</v>
      </c>
      <c r="X101" s="116">
        <v>1564</v>
      </c>
      <c r="Y101" s="116">
        <v>1522</v>
      </c>
      <c r="Z101" s="116">
        <v>1580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2698</v>
      </c>
      <c r="W104" s="116">
        <v>3127</v>
      </c>
      <c r="X104" s="116">
        <v>3308</v>
      </c>
      <c r="Y104" s="116">
        <v>3117</v>
      </c>
      <c r="Z104" s="116">
        <v>3273</v>
      </c>
      <c r="AB104" s="113" t="str">
        <f>TEXT(Z104,"###,###")</f>
        <v>3,273</v>
      </c>
      <c r="AD104" s="134">
        <f>Z104/($Z$4)*100</f>
        <v>68.372675997493218</v>
      </c>
      <c r="AF104" s="113"/>
    </row>
    <row r="105" spans="1:32" x14ac:dyDescent="0.25">
      <c r="S105" s="119" t="s">
        <v>18</v>
      </c>
      <c r="T105" s="119"/>
      <c r="U105" s="116"/>
      <c r="V105" s="116">
        <v>593</v>
      </c>
      <c r="W105" s="116">
        <v>662</v>
      </c>
      <c r="X105" s="116">
        <v>698</v>
      </c>
      <c r="Y105" s="116">
        <v>693</v>
      </c>
      <c r="Z105" s="116">
        <v>678</v>
      </c>
      <c r="AB105" s="113" t="str">
        <f>TEXT(Z105,"###,###")</f>
        <v>678</v>
      </c>
      <c r="AD105" s="134">
        <f>Z105/($Z$4)*100</f>
        <v>14.16335909755588</v>
      </c>
      <c r="AF105" s="113"/>
    </row>
    <row r="106" spans="1:32" x14ac:dyDescent="0.25">
      <c r="S106" s="122" t="s">
        <v>54</v>
      </c>
      <c r="T106" s="122"/>
      <c r="U106" s="124"/>
      <c r="V106" s="124">
        <v>3291</v>
      </c>
      <c r="W106" s="124">
        <v>3789</v>
      </c>
      <c r="X106" s="124">
        <v>4006</v>
      </c>
      <c r="Y106" s="124">
        <v>3810</v>
      </c>
      <c r="Z106" s="124">
        <v>3951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634</v>
      </c>
      <c r="W108" s="116">
        <v>837</v>
      </c>
      <c r="X108" s="116">
        <v>997</v>
      </c>
      <c r="Y108" s="116">
        <v>690</v>
      </c>
      <c r="Z108" s="116">
        <v>778</v>
      </c>
      <c r="AB108" s="113" t="str">
        <f>TEXT(Z108,"###,###")</f>
        <v>778</v>
      </c>
      <c r="AD108" s="134">
        <f>Z108/($Z$4)*100</f>
        <v>16.252350114894508</v>
      </c>
      <c r="AF108" s="113"/>
    </row>
    <row r="109" spans="1:32" x14ac:dyDescent="0.25">
      <c r="S109" s="119" t="s">
        <v>21</v>
      </c>
      <c r="T109" s="119"/>
      <c r="U109" s="116"/>
      <c r="V109" s="116">
        <v>630</v>
      </c>
      <c r="W109" s="116">
        <v>699</v>
      </c>
      <c r="X109" s="116">
        <v>725</v>
      </c>
      <c r="Y109" s="116">
        <v>746</v>
      </c>
      <c r="Z109" s="116">
        <v>796</v>
      </c>
      <c r="AB109" s="113" t="str">
        <f>TEXT(Z109,"###,###")</f>
        <v>796</v>
      </c>
      <c r="AD109" s="134">
        <f>Z109/($Z$4)*100</f>
        <v>16.628368498015458</v>
      </c>
      <c r="AF109" s="113"/>
    </row>
    <row r="110" spans="1:32" x14ac:dyDescent="0.25">
      <c r="S110" s="119" t="s">
        <v>22</v>
      </c>
      <c r="T110" s="119"/>
      <c r="U110" s="116"/>
      <c r="V110" s="116">
        <v>897</v>
      </c>
      <c r="W110" s="116">
        <v>1045</v>
      </c>
      <c r="X110" s="116">
        <v>1041</v>
      </c>
      <c r="Y110" s="116">
        <v>1138</v>
      </c>
      <c r="Z110" s="116">
        <v>1133</v>
      </c>
      <c r="AB110" s="113" t="str">
        <f>TEXT(Z110,"###,###")</f>
        <v>1,133</v>
      </c>
      <c r="AD110" s="134">
        <f>Z110/($Z$4)*100</f>
        <v>23.668268226446624</v>
      </c>
      <c r="AF110" s="113"/>
    </row>
    <row r="111" spans="1:32" x14ac:dyDescent="0.25">
      <c r="S111" s="119" t="s">
        <v>23</v>
      </c>
      <c r="T111" s="119"/>
      <c r="U111" s="116"/>
      <c r="V111" s="116">
        <v>1128</v>
      </c>
      <c r="W111" s="116">
        <v>1208</v>
      </c>
      <c r="X111" s="116">
        <v>1245</v>
      </c>
      <c r="Y111" s="116">
        <v>1233</v>
      </c>
      <c r="Z111" s="116">
        <v>1238</v>
      </c>
      <c r="AB111" s="113" t="str">
        <f>TEXT(Z111,"###,###")</f>
        <v>1,238</v>
      </c>
      <c r="AD111" s="134">
        <f>Z111/($Z$4)*100</f>
        <v>25.861708794652184</v>
      </c>
      <c r="AF111" s="113"/>
    </row>
    <row r="112" spans="1:32" x14ac:dyDescent="0.25">
      <c r="S112" s="122" t="s">
        <v>54</v>
      </c>
      <c r="T112" s="122"/>
      <c r="U112" s="116"/>
      <c r="V112" s="116">
        <v>3924</v>
      </c>
      <c r="W112" s="116">
        <v>4455</v>
      </c>
      <c r="X112" s="116">
        <v>4906</v>
      </c>
      <c r="Y112" s="116">
        <v>4574</v>
      </c>
      <c r="Z112" s="116">
        <v>4782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</v>
      </c>
      <c r="W118" s="135">
        <v>43.54</v>
      </c>
      <c r="X118" s="135">
        <v>44.07</v>
      </c>
      <c r="Y118" s="135">
        <v>43.72</v>
      </c>
      <c r="Z118" s="135">
        <v>44.33</v>
      </c>
      <c r="AB118" s="113" t="str">
        <f>TEXT(Z118,"##.0")</f>
        <v>44.3</v>
      </c>
    </row>
    <row r="120" spans="19:32" x14ac:dyDescent="0.25">
      <c r="S120" s="105" t="s">
        <v>102</v>
      </c>
      <c r="T120" s="116"/>
      <c r="U120" s="116"/>
      <c r="V120" s="116">
        <v>2160</v>
      </c>
      <c r="W120" s="116">
        <v>2346</v>
      </c>
      <c r="X120" s="116">
        <v>2532</v>
      </c>
      <c r="Y120" s="116">
        <v>2455</v>
      </c>
      <c r="Z120" s="116">
        <v>2516</v>
      </c>
      <c r="AB120" s="113" t="str">
        <f>TEXT(Z120,"###,###")</f>
        <v>2,516</v>
      </c>
    </row>
    <row r="121" spans="19:32" x14ac:dyDescent="0.25">
      <c r="S121" s="105" t="s">
        <v>103</v>
      </c>
      <c r="T121" s="116"/>
      <c r="U121" s="116"/>
      <c r="V121" s="116">
        <v>380</v>
      </c>
      <c r="W121" s="116">
        <v>475</v>
      </c>
      <c r="X121" s="116">
        <v>589</v>
      </c>
      <c r="Y121" s="116">
        <v>498</v>
      </c>
      <c r="Z121" s="116">
        <v>592</v>
      </c>
      <c r="AB121" s="113" t="str">
        <f>TEXT(Z121,"###,###")</f>
        <v>592</v>
      </c>
    </row>
    <row r="122" spans="19:32" x14ac:dyDescent="0.25">
      <c r="S122" s="105" t="s">
        <v>104</v>
      </c>
      <c r="T122" s="116"/>
      <c r="U122" s="116"/>
      <c r="V122" s="116">
        <v>291</v>
      </c>
      <c r="W122" s="116">
        <v>335</v>
      </c>
      <c r="X122" s="116">
        <v>371</v>
      </c>
      <c r="Y122" s="116">
        <v>342</v>
      </c>
      <c r="Z122" s="116">
        <v>349</v>
      </c>
      <c r="AB122" s="113" t="str">
        <f>TEXT(Z122,"###,###")</f>
        <v>349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2451</v>
      </c>
      <c r="W124" s="116">
        <v>2681</v>
      </c>
      <c r="X124" s="116">
        <v>2903</v>
      </c>
      <c r="Y124" s="116">
        <v>2797</v>
      </c>
      <c r="Z124" s="116">
        <v>2865</v>
      </c>
      <c r="AB124" s="113" t="str">
        <f>TEXT(Z124,"###,###")</f>
        <v>2,865</v>
      </c>
      <c r="AD124" s="131">
        <f>Z124/$Z$7*100</f>
        <v>82.923299565846591</v>
      </c>
    </row>
    <row r="125" spans="19:32" x14ac:dyDescent="0.25">
      <c r="S125" s="105" t="s">
        <v>106</v>
      </c>
      <c r="T125" s="116"/>
      <c r="U125" s="116"/>
      <c r="V125" s="116">
        <v>671</v>
      </c>
      <c r="W125" s="116">
        <v>810</v>
      </c>
      <c r="X125" s="116">
        <v>960</v>
      </c>
      <c r="Y125" s="116">
        <v>840</v>
      </c>
      <c r="Z125" s="116">
        <v>941</v>
      </c>
      <c r="AB125" s="113" t="str">
        <f>TEXT(Z125,"###,###")</f>
        <v>941</v>
      </c>
      <c r="AD125" s="131">
        <f>Z125/$Z$7*100</f>
        <v>27.235890014471781</v>
      </c>
    </row>
    <row r="127" spans="19:32" x14ac:dyDescent="0.25">
      <c r="S127" s="105" t="s">
        <v>107</v>
      </c>
      <c r="T127" s="116"/>
      <c r="U127" s="116"/>
      <c r="V127" s="116">
        <v>1558</v>
      </c>
      <c r="W127" s="116">
        <v>1737</v>
      </c>
      <c r="X127" s="116">
        <v>1923</v>
      </c>
      <c r="Y127" s="116">
        <v>1770</v>
      </c>
      <c r="Z127" s="116">
        <v>1875</v>
      </c>
      <c r="AB127" s="113" t="str">
        <f>TEXT(Z127,"###,###")</f>
        <v>1,875</v>
      </c>
      <c r="AD127" s="131">
        <f>Z127/$Z$7*100</f>
        <v>54.269175108538349</v>
      </c>
    </row>
    <row r="128" spans="19:32" x14ac:dyDescent="0.25">
      <c r="S128" s="105" t="s">
        <v>108</v>
      </c>
      <c r="T128" s="116"/>
      <c r="U128" s="116"/>
      <c r="V128" s="116">
        <v>1277</v>
      </c>
      <c r="W128" s="116">
        <v>1419</v>
      </c>
      <c r="X128" s="116">
        <v>1567</v>
      </c>
      <c r="Y128" s="116">
        <v>1519</v>
      </c>
      <c r="Z128" s="116">
        <v>1583</v>
      </c>
      <c r="AB128" s="113" t="str">
        <f>TEXT(Z128,"###,###")</f>
        <v>1,583</v>
      </c>
      <c r="AD128" s="131">
        <f>Z128/$Z$7*100</f>
        <v>45.817655571635314</v>
      </c>
    </row>
    <row r="130" spans="19:20" x14ac:dyDescent="0.25">
      <c r="S130" s="105" t="s">
        <v>267</v>
      </c>
      <c r="T130" s="131">
        <v>72.821997105644002</v>
      </c>
    </row>
    <row r="131" spans="19:20" x14ac:dyDescent="0.25">
      <c r="S131" s="105" t="s">
        <v>268</v>
      </c>
      <c r="T131" s="131">
        <v>17.134587554269174</v>
      </c>
    </row>
    <row r="132" spans="19:20" x14ac:dyDescent="0.25">
      <c r="S132" s="105" t="s">
        <v>269</v>
      </c>
      <c r="T132" s="131">
        <v>10.101302460202605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DFDE0A-F776-49AD-B4BE-894C4EA0A3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A7808E-A132-471E-BF79-6E167314C2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E35DFD0-04AE-4423-8305-18825CCCEC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40126E-F800-4101-B89B-0B9BC6DAAD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0C89-4B43-461A-8D5E-6F29BDB2ABE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178</v>
      </c>
      <c r="T1" s="103"/>
      <c r="U1" s="103"/>
      <c r="V1" s="103"/>
      <c r="W1" s="103"/>
      <c r="X1" s="103"/>
      <c r="Y1" s="104" t="s">
        <v>256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178</v>
      </c>
      <c r="Y3" s="109" t="s">
        <v>256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10.64 Walkerville,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5579</v>
      </c>
      <c r="W4" s="112">
        <v>5669</v>
      </c>
      <c r="X4" s="112">
        <v>5829</v>
      </c>
      <c r="Y4" s="112">
        <v>5959</v>
      </c>
      <c r="Z4" s="112">
        <v>6004</v>
      </c>
      <c r="AB4" s="113" t="str">
        <f>TEXT(Z4,"###,###")</f>
        <v>6,004</v>
      </c>
      <c r="AD4" s="114">
        <f>Z4/Y4-1</f>
        <v>7.5516026178890083E-3</v>
      </c>
      <c r="AF4" s="114">
        <f>Z4/V4-1</f>
        <v>7.6178526617673326E-2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2775</v>
      </c>
      <c r="W5" s="112">
        <v>2841</v>
      </c>
      <c r="X5" s="112">
        <v>2943</v>
      </c>
      <c r="Y5" s="112">
        <v>2936</v>
      </c>
      <c r="Z5" s="112">
        <v>2922</v>
      </c>
      <c r="AB5" s="113" t="str">
        <f>TEXT(Z5,"###,###")</f>
        <v>2,922</v>
      </c>
      <c r="AD5" s="114">
        <f t="shared" ref="AD5:AD9" si="0">Z5/Y5-1</f>
        <v>-4.7683923705722497E-3</v>
      </c>
      <c r="AF5" s="114">
        <f t="shared" ref="AF5:AF9" si="1">Z5/V5-1</f>
        <v>5.2972972972972876E-2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2806</v>
      </c>
      <c r="W6" s="112">
        <v>2828</v>
      </c>
      <c r="X6" s="112">
        <v>2887</v>
      </c>
      <c r="Y6" s="112">
        <v>3022</v>
      </c>
      <c r="Z6" s="112">
        <v>3078</v>
      </c>
      <c r="AB6" s="113" t="str">
        <f>TEXT(Z6,"###,###")</f>
        <v>3,078</v>
      </c>
      <c r="AD6" s="114">
        <f t="shared" si="0"/>
        <v>1.8530774321641408E-2</v>
      </c>
      <c r="AF6" s="114">
        <f t="shared" si="1"/>
        <v>9.6935138987883196E-2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3956</v>
      </c>
      <c r="W7" s="112">
        <v>4023</v>
      </c>
      <c r="X7" s="112">
        <v>4130</v>
      </c>
      <c r="Y7" s="112">
        <v>4129</v>
      </c>
      <c r="Z7" s="112">
        <v>4226</v>
      </c>
      <c r="AB7" s="113" t="str">
        <f>TEXT(Z7,"###,###")</f>
        <v>4,226</v>
      </c>
      <c r="AD7" s="114">
        <f t="shared" si="0"/>
        <v>2.3492371034148807E-2</v>
      </c>
      <c r="AF7" s="114">
        <f t="shared" si="1"/>
        <v>6.825075834175931E-2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6,004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4,226</v>
      </c>
      <c r="P8" s="69"/>
      <c r="S8" s="111" t="s">
        <v>86</v>
      </c>
      <c r="T8" s="112"/>
      <c r="U8" s="112"/>
      <c r="V8" s="112">
        <v>43200.2</v>
      </c>
      <c r="W8" s="112">
        <v>45492</v>
      </c>
      <c r="X8" s="112">
        <v>47935.66</v>
      </c>
      <c r="Y8" s="112">
        <v>46385.11</v>
      </c>
      <c r="Z8" s="112">
        <v>47654.44</v>
      </c>
      <c r="AB8" s="113" t="str">
        <f>TEXT(Z8,"$###,###")</f>
        <v>$47,654</v>
      </c>
      <c r="AD8" s="114">
        <f t="shared" si="0"/>
        <v>2.7365031580177446E-2</v>
      </c>
      <c r="AF8" s="114">
        <f t="shared" si="1"/>
        <v>0.10310693006050919</v>
      </c>
    </row>
    <row r="9" spans="1:32" x14ac:dyDescent="0.25">
      <c r="A9" s="32" t="s">
        <v>15</v>
      </c>
      <c r="B9" s="73"/>
      <c r="C9" s="74"/>
      <c r="D9" s="75">
        <f>AD104</f>
        <v>70.319786808794134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49.361097964978704</v>
      </c>
      <c r="P9" s="76" t="s">
        <v>87</v>
      </c>
      <c r="S9" s="111" t="s">
        <v>7</v>
      </c>
      <c r="T9" s="112"/>
      <c r="U9" s="112"/>
      <c r="V9" s="112">
        <v>322109798</v>
      </c>
      <c r="W9" s="112">
        <v>339568450</v>
      </c>
      <c r="X9" s="112">
        <v>351767456</v>
      </c>
      <c r="Y9" s="112">
        <v>360364834</v>
      </c>
      <c r="Z9" s="112">
        <v>370771699</v>
      </c>
      <c r="AB9" s="113" t="str">
        <f>TEXT(Z9/1000000,"$#,###.0")&amp;" mil"</f>
        <v>$370.8 mil</v>
      </c>
      <c r="AD9" s="114">
        <f t="shared" si="0"/>
        <v>2.8878691864811623E-2</v>
      </c>
      <c r="AF9" s="114">
        <f t="shared" si="1"/>
        <v>0.15107240233654728</v>
      </c>
    </row>
    <row r="10" spans="1:32" x14ac:dyDescent="0.25">
      <c r="A10" s="32" t="s">
        <v>18</v>
      </c>
      <c r="B10" s="73"/>
      <c r="C10" s="74"/>
      <c r="D10" s="75">
        <f>AD105</f>
        <v>22.368421052631579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50.591575958353054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80.54898248935163</v>
      </c>
      <c r="P11" s="76" t="s">
        <v>87</v>
      </c>
      <c r="S11" s="111" t="s">
        <v>30</v>
      </c>
      <c r="T11" s="116"/>
      <c r="U11" s="116"/>
      <c r="V11" s="116">
        <v>4836</v>
      </c>
      <c r="W11" s="116">
        <v>4918</v>
      </c>
      <c r="X11" s="116">
        <v>5059</v>
      </c>
      <c r="Y11" s="116">
        <v>5173</v>
      </c>
      <c r="Z11" s="116">
        <v>5181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9.4888783719829632</v>
      </c>
      <c r="P12" s="76" t="s">
        <v>87</v>
      </c>
      <c r="S12" s="111" t="s">
        <v>31</v>
      </c>
      <c r="T12" s="116"/>
      <c r="U12" s="116"/>
      <c r="V12" s="116">
        <v>742</v>
      </c>
      <c r="W12" s="116">
        <v>751</v>
      </c>
      <c r="X12" s="116">
        <v>772</v>
      </c>
      <c r="Y12" s="116">
        <v>790</v>
      </c>
      <c r="Z12" s="116">
        <v>827</v>
      </c>
    </row>
    <row r="13" spans="1:32" ht="15" customHeight="1" x14ac:dyDescent="0.25">
      <c r="A13" s="32" t="s">
        <v>20</v>
      </c>
      <c r="B13" s="74"/>
      <c r="C13" s="74"/>
      <c r="D13" s="75">
        <f>AD108</f>
        <v>18.054630246502331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10.127780407004259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12.924716855429713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43.1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20.003331112591603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17.491124260355029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50</v>
      </c>
      <c r="Z15" s="116">
        <v>67</v>
      </c>
      <c r="AB15" s="121">
        <f t="shared" ref="AB15:AB34" si="2">IF(Z15="np",0,Z15/$Z$34)</f>
        <v>1.115736885928393E-2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41.522318454363763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82.508875739644978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33</v>
      </c>
      <c r="Z16" s="116">
        <v>38</v>
      </c>
      <c r="AB16" s="121">
        <f t="shared" si="2"/>
        <v>6.3280599500416318E-3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278</v>
      </c>
      <c r="Z17" s="116">
        <v>278</v>
      </c>
      <c r="AB17" s="121">
        <f t="shared" si="2"/>
        <v>4.6294754371357202E-2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33</v>
      </c>
      <c r="Z18" s="116">
        <v>35</v>
      </c>
      <c r="AB18" s="121">
        <f t="shared" si="2"/>
        <v>5.8284762697751874E-3</v>
      </c>
    </row>
    <row r="19" spans="1:28" x14ac:dyDescent="0.25">
      <c r="A19" s="65" t="str">
        <f>$S$1&amp;" ("&amp;$V$2&amp;" to "&amp;$Z$2&amp;")"</f>
        <v>Walkerville (2015-16 to 2019-20)</v>
      </c>
      <c r="B19" s="65"/>
      <c r="C19" s="65"/>
      <c r="D19" s="65"/>
      <c r="E19" s="65"/>
      <c r="F19" s="65"/>
      <c r="G19" s="65" t="str">
        <f>$S$1&amp;" ("&amp;$V$2&amp;" to "&amp;$Z$2&amp;")"</f>
        <v>Walkerville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199</v>
      </c>
      <c r="Z19" s="116">
        <v>201</v>
      </c>
      <c r="AB19" s="121">
        <f t="shared" si="2"/>
        <v>3.3472106577851789E-2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217</v>
      </c>
      <c r="Z20" s="116">
        <v>201</v>
      </c>
      <c r="AB20" s="121">
        <f t="shared" si="2"/>
        <v>3.3472106577851789E-2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404</v>
      </c>
      <c r="Z21" s="116">
        <v>452</v>
      </c>
      <c r="AB21" s="121">
        <f t="shared" si="2"/>
        <v>7.5270607826810984E-2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389</v>
      </c>
      <c r="Z22" s="116">
        <v>401</v>
      </c>
      <c r="AB22" s="121">
        <f t="shared" si="2"/>
        <v>6.6777685262281436E-2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103</v>
      </c>
      <c r="Z23" s="116">
        <v>107</v>
      </c>
      <c r="AB23" s="121">
        <f t="shared" si="2"/>
        <v>1.7818484596169859E-2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121</v>
      </c>
      <c r="Z24" s="116">
        <v>109</v>
      </c>
      <c r="AB24" s="121">
        <f t="shared" si="2"/>
        <v>1.8151540383014156E-2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220</v>
      </c>
      <c r="Z25" s="116">
        <v>248</v>
      </c>
      <c r="AB25" s="121">
        <f t="shared" si="2"/>
        <v>4.1298917568692757E-2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141</v>
      </c>
      <c r="Z26" s="116">
        <v>137</v>
      </c>
      <c r="AB26" s="121">
        <f t="shared" si="2"/>
        <v>2.2814321398834304E-2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634</v>
      </c>
      <c r="Z27" s="116">
        <v>622</v>
      </c>
      <c r="AB27" s="121">
        <f t="shared" si="2"/>
        <v>0.10358034970857619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392</v>
      </c>
      <c r="Z28" s="116">
        <v>407</v>
      </c>
      <c r="AB28" s="121">
        <f t="shared" si="2"/>
        <v>6.7776852622814326E-2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404</v>
      </c>
      <c r="Z29" s="116">
        <v>345</v>
      </c>
      <c r="AB29" s="121">
        <f t="shared" si="2"/>
        <v>5.7452123230641132E-2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636</v>
      </c>
      <c r="Z30" s="116">
        <v>653</v>
      </c>
      <c r="AB30" s="121">
        <f t="shared" si="2"/>
        <v>0.10874271440466278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1145</v>
      </c>
      <c r="Z31" s="116">
        <v>1186</v>
      </c>
      <c r="AB31" s="121">
        <f t="shared" si="2"/>
        <v>0.19750208159866778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136</v>
      </c>
      <c r="Z32" s="116">
        <v>125</v>
      </c>
      <c r="AB32" s="121">
        <f t="shared" si="2"/>
        <v>2.0815986677768527E-2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156</v>
      </c>
      <c r="Z33" s="116">
        <v>166</v>
      </c>
      <c r="AB33" s="121">
        <f t="shared" si="2"/>
        <v>2.7643630308076601E-2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5958</v>
      </c>
      <c r="Z34" s="124">
        <v>6005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3486</v>
      </c>
      <c r="AB37" s="136">
        <f>Z37/Z40*100</f>
        <v>82.508875739644978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739</v>
      </c>
      <c r="AB38" s="136">
        <f>Z38/Z40*100</f>
        <v>17.491124260355029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4225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29</v>
      </c>
      <c r="W45" s="116">
        <v>28</v>
      </c>
      <c r="X45" s="116">
        <v>30</v>
      </c>
      <c r="Y45" s="116">
        <v>46</v>
      </c>
      <c r="Z45" s="116">
        <v>50</v>
      </c>
    </row>
    <row r="46" spans="19:32" x14ac:dyDescent="0.25">
      <c r="S46" s="119" t="s">
        <v>39</v>
      </c>
      <c r="T46" s="119"/>
      <c r="U46" s="116"/>
      <c r="V46" s="116">
        <v>131</v>
      </c>
      <c r="W46" s="116">
        <v>124</v>
      </c>
      <c r="X46" s="116">
        <v>153</v>
      </c>
      <c r="Y46" s="116">
        <v>115</v>
      </c>
      <c r="Z46" s="116">
        <v>140</v>
      </c>
    </row>
    <row r="47" spans="19:32" x14ac:dyDescent="0.25">
      <c r="S47" s="119" t="s">
        <v>40</v>
      </c>
      <c r="T47" s="119"/>
      <c r="U47" s="116"/>
      <c r="V47" s="116">
        <v>290</v>
      </c>
      <c r="W47" s="116">
        <v>308</v>
      </c>
      <c r="X47" s="116">
        <v>300</v>
      </c>
      <c r="Y47" s="116">
        <v>307</v>
      </c>
      <c r="Z47" s="116">
        <v>232</v>
      </c>
    </row>
    <row r="48" spans="19:32" x14ac:dyDescent="0.25">
      <c r="S48" s="119" t="s">
        <v>41</v>
      </c>
      <c r="T48" s="119"/>
      <c r="U48" s="116"/>
      <c r="V48" s="116">
        <v>358</v>
      </c>
      <c r="W48" s="116">
        <v>338</v>
      </c>
      <c r="X48" s="116">
        <v>335</v>
      </c>
      <c r="Y48" s="116">
        <v>319</v>
      </c>
      <c r="Z48" s="116">
        <v>350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243</v>
      </c>
      <c r="W49" s="116">
        <v>315</v>
      </c>
      <c r="X49" s="116">
        <v>326</v>
      </c>
      <c r="Y49" s="116">
        <v>374</v>
      </c>
      <c r="Z49" s="116">
        <v>322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Walkerville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245</v>
      </c>
      <c r="W50" s="116">
        <v>242</v>
      </c>
      <c r="X50" s="116">
        <v>268</v>
      </c>
      <c r="Y50" s="116">
        <v>276</v>
      </c>
      <c r="Z50" s="116">
        <v>324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238</v>
      </c>
      <c r="W51" s="116">
        <v>228</v>
      </c>
      <c r="X51" s="116">
        <v>237</v>
      </c>
      <c r="Y51" s="116">
        <v>232</v>
      </c>
      <c r="Z51" s="116">
        <v>229</v>
      </c>
    </row>
    <row r="52" spans="1:26" ht="15" customHeight="1" x14ac:dyDescent="0.25">
      <c r="S52" s="119" t="s">
        <v>45</v>
      </c>
      <c r="T52" s="119"/>
      <c r="U52" s="116"/>
      <c r="V52" s="116">
        <v>274</v>
      </c>
      <c r="W52" s="116">
        <v>286</v>
      </c>
      <c r="X52" s="116">
        <v>297</v>
      </c>
      <c r="Y52" s="116">
        <v>302</v>
      </c>
      <c r="Z52" s="116">
        <v>271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245</v>
      </c>
      <c r="W53" s="116">
        <v>251</v>
      </c>
      <c r="X53" s="116">
        <v>259</v>
      </c>
      <c r="Y53" s="116">
        <v>261</v>
      </c>
      <c r="Z53" s="116">
        <v>275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237</v>
      </c>
      <c r="W54" s="116">
        <v>210</v>
      </c>
      <c r="X54" s="116">
        <v>221</v>
      </c>
      <c r="Y54" s="116">
        <v>235</v>
      </c>
      <c r="Z54" s="116">
        <v>244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211</v>
      </c>
      <c r="W55" s="116">
        <v>217</v>
      </c>
      <c r="X55" s="116">
        <v>211</v>
      </c>
      <c r="Y55" s="116">
        <v>206</v>
      </c>
      <c r="Z55" s="116">
        <v>221</v>
      </c>
    </row>
    <row r="56" spans="1:26" ht="15" customHeight="1" x14ac:dyDescent="0.25">
      <c r="S56" s="119" t="s">
        <v>49</v>
      </c>
      <c r="T56" s="119"/>
      <c r="U56" s="116"/>
      <c r="V56" s="116">
        <v>147</v>
      </c>
      <c r="W56" s="116">
        <v>138</v>
      </c>
      <c r="X56" s="116">
        <v>141</v>
      </c>
      <c r="Y56" s="116">
        <v>114</v>
      </c>
      <c r="Z56" s="116">
        <v>112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67</v>
      </c>
      <c r="W57" s="116">
        <v>88</v>
      </c>
      <c r="X57" s="116">
        <v>97</v>
      </c>
      <c r="Y57" s="116">
        <v>82</v>
      </c>
      <c r="Z57" s="116">
        <v>80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38</v>
      </c>
      <c r="W58" s="116">
        <v>35</v>
      </c>
      <c r="X58" s="116">
        <v>37</v>
      </c>
      <c r="Y58" s="116">
        <v>42</v>
      </c>
      <c r="Z58" s="116">
        <v>38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18</v>
      </c>
      <c r="W59" s="116">
        <v>20</v>
      </c>
      <c r="X59" s="116">
        <v>21</v>
      </c>
      <c r="Y59" s="116">
        <v>20</v>
      </c>
      <c r="Z59" s="116">
        <v>14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9</v>
      </c>
      <c r="W60" s="116">
        <v>10</v>
      </c>
      <c r="X60" s="116">
        <v>11</v>
      </c>
      <c r="Y60" s="116">
        <v>13</v>
      </c>
      <c r="Z60" s="116">
        <v>14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2773</v>
      </c>
      <c r="W61" s="116">
        <v>2841</v>
      </c>
      <c r="X61" s="116">
        <v>2940</v>
      </c>
      <c r="Y61" s="116">
        <v>2937</v>
      </c>
      <c r="Z61" s="116">
        <v>2921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6</v>
      </c>
      <c r="X63" s="116">
        <v>2</v>
      </c>
      <c r="Y63" s="116">
        <v>0</v>
      </c>
      <c r="Z63" s="116">
        <v>6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35</v>
      </c>
      <c r="W64" s="116">
        <v>39</v>
      </c>
      <c r="X64" s="116">
        <v>47</v>
      </c>
      <c r="Y64" s="116">
        <v>49</v>
      </c>
      <c r="Z64" s="116">
        <v>49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Walkerville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185</v>
      </c>
      <c r="W65" s="116">
        <v>148</v>
      </c>
      <c r="X65" s="116">
        <v>148</v>
      </c>
      <c r="Y65" s="116">
        <v>156</v>
      </c>
      <c r="Z65" s="116">
        <v>179</v>
      </c>
    </row>
    <row r="66" spans="1:26" x14ac:dyDescent="0.25">
      <c r="S66" s="119" t="s">
        <v>40</v>
      </c>
      <c r="T66" s="119"/>
      <c r="U66" s="116"/>
      <c r="V66" s="116">
        <v>309</v>
      </c>
      <c r="W66" s="116">
        <v>311</v>
      </c>
      <c r="X66" s="116">
        <v>290</v>
      </c>
      <c r="Y66" s="116">
        <v>301</v>
      </c>
      <c r="Z66" s="116">
        <v>333</v>
      </c>
    </row>
    <row r="67" spans="1:26" x14ac:dyDescent="0.25">
      <c r="S67" s="119" t="s">
        <v>41</v>
      </c>
      <c r="T67" s="119"/>
      <c r="U67" s="116"/>
      <c r="V67" s="116">
        <v>313</v>
      </c>
      <c r="W67" s="116">
        <v>302</v>
      </c>
      <c r="X67" s="116">
        <v>344</v>
      </c>
      <c r="Y67" s="116">
        <v>390</v>
      </c>
      <c r="Z67" s="116">
        <v>352</v>
      </c>
    </row>
    <row r="68" spans="1:26" x14ac:dyDescent="0.25">
      <c r="S68" s="119" t="s">
        <v>42</v>
      </c>
      <c r="T68" s="119"/>
      <c r="U68" s="116"/>
      <c r="V68" s="116">
        <v>249</v>
      </c>
      <c r="W68" s="116">
        <v>281</v>
      </c>
      <c r="X68" s="116">
        <v>316</v>
      </c>
      <c r="Y68" s="116">
        <v>312</v>
      </c>
      <c r="Z68" s="116">
        <v>317</v>
      </c>
    </row>
    <row r="69" spans="1:26" x14ac:dyDescent="0.25">
      <c r="S69" s="119" t="s">
        <v>43</v>
      </c>
      <c r="T69" s="119"/>
      <c r="U69" s="116"/>
      <c r="V69" s="116">
        <v>215</v>
      </c>
      <c r="W69" s="116">
        <v>240</v>
      </c>
      <c r="X69" s="116">
        <v>247</v>
      </c>
      <c r="Y69" s="116">
        <v>294</v>
      </c>
      <c r="Z69" s="116">
        <v>316</v>
      </c>
    </row>
    <row r="70" spans="1:26" x14ac:dyDescent="0.25">
      <c r="S70" s="119" t="s">
        <v>44</v>
      </c>
      <c r="T70" s="119"/>
      <c r="U70" s="116"/>
      <c r="V70" s="116">
        <v>229</v>
      </c>
      <c r="W70" s="116">
        <v>218</v>
      </c>
      <c r="X70" s="116">
        <v>235</v>
      </c>
      <c r="Y70" s="116">
        <v>262</v>
      </c>
      <c r="Z70" s="116">
        <v>250</v>
      </c>
    </row>
    <row r="71" spans="1:26" x14ac:dyDescent="0.25">
      <c r="S71" s="119" t="s">
        <v>45</v>
      </c>
      <c r="T71" s="119"/>
      <c r="U71" s="116"/>
      <c r="V71" s="116">
        <v>298</v>
      </c>
      <c r="W71" s="116">
        <v>281</v>
      </c>
      <c r="X71" s="116">
        <v>286</v>
      </c>
      <c r="Y71" s="116">
        <v>274</v>
      </c>
      <c r="Z71" s="116">
        <v>274</v>
      </c>
    </row>
    <row r="72" spans="1:26" x14ac:dyDescent="0.25">
      <c r="S72" s="119" t="s">
        <v>46</v>
      </c>
      <c r="T72" s="119"/>
      <c r="U72" s="116"/>
      <c r="V72" s="116">
        <v>245</v>
      </c>
      <c r="W72" s="116">
        <v>280</v>
      </c>
      <c r="X72" s="116">
        <v>257</v>
      </c>
      <c r="Y72" s="116">
        <v>266</v>
      </c>
      <c r="Z72" s="116">
        <v>293</v>
      </c>
    </row>
    <row r="73" spans="1:26" x14ac:dyDescent="0.25">
      <c r="S73" s="119" t="s">
        <v>47</v>
      </c>
      <c r="T73" s="119"/>
      <c r="U73" s="116"/>
      <c r="V73" s="116">
        <v>279</v>
      </c>
      <c r="W73" s="116">
        <v>258</v>
      </c>
      <c r="X73" s="116">
        <v>265</v>
      </c>
      <c r="Y73" s="116">
        <v>267</v>
      </c>
      <c r="Z73" s="116">
        <v>263</v>
      </c>
    </row>
    <row r="74" spans="1:26" x14ac:dyDescent="0.25">
      <c r="S74" s="119" t="s">
        <v>48</v>
      </c>
      <c r="T74" s="119"/>
      <c r="U74" s="116"/>
      <c r="V74" s="116">
        <v>193</v>
      </c>
      <c r="W74" s="116">
        <v>219</v>
      </c>
      <c r="X74" s="116">
        <v>205</v>
      </c>
      <c r="Y74" s="116">
        <v>203</v>
      </c>
      <c r="Z74" s="116">
        <v>209</v>
      </c>
    </row>
    <row r="75" spans="1:26" x14ac:dyDescent="0.25">
      <c r="S75" s="119" t="s">
        <v>49</v>
      </c>
      <c r="T75" s="119"/>
      <c r="U75" s="116"/>
      <c r="V75" s="116">
        <v>117</v>
      </c>
      <c r="W75" s="116">
        <v>133</v>
      </c>
      <c r="X75" s="116">
        <v>127</v>
      </c>
      <c r="Y75" s="116">
        <v>133</v>
      </c>
      <c r="Z75" s="116">
        <v>132</v>
      </c>
    </row>
    <row r="76" spans="1:26" x14ac:dyDescent="0.25">
      <c r="S76" s="119" t="s">
        <v>50</v>
      </c>
      <c r="T76" s="119"/>
      <c r="U76" s="116"/>
      <c r="V76" s="116">
        <v>66</v>
      </c>
      <c r="W76" s="116">
        <v>68</v>
      </c>
      <c r="X76" s="116">
        <v>71</v>
      </c>
      <c r="Y76" s="116">
        <v>67</v>
      </c>
      <c r="Z76" s="116">
        <v>60</v>
      </c>
    </row>
    <row r="77" spans="1:26" x14ac:dyDescent="0.25">
      <c r="S77" s="119" t="s">
        <v>51</v>
      </c>
      <c r="T77" s="119"/>
      <c r="U77" s="116"/>
      <c r="V77" s="116">
        <v>20</v>
      </c>
      <c r="W77" s="116">
        <v>12</v>
      </c>
      <c r="X77" s="116">
        <v>19</v>
      </c>
      <c r="Y77" s="116">
        <v>26</v>
      </c>
      <c r="Z77" s="116">
        <v>22</v>
      </c>
    </row>
    <row r="78" spans="1:26" x14ac:dyDescent="0.25">
      <c r="S78" s="119" t="s">
        <v>52</v>
      </c>
      <c r="T78" s="119"/>
      <c r="U78" s="116"/>
      <c r="V78" s="116">
        <v>19</v>
      </c>
      <c r="W78" s="116">
        <v>22</v>
      </c>
      <c r="X78" s="116">
        <v>18</v>
      </c>
      <c r="Y78" s="116">
        <v>14</v>
      </c>
      <c r="Z78" s="116">
        <v>12</v>
      </c>
    </row>
    <row r="79" spans="1:26" x14ac:dyDescent="0.25">
      <c r="S79" s="119" t="s">
        <v>53</v>
      </c>
      <c r="T79" s="119"/>
      <c r="U79" s="116"/>
      <c r="V79" s="116">
        <v>19</v>
      </c>
      <c r="W79" s="116">
        <v>12</v>
      </c>
      <c r="X79" s="116">
        <v>14</v>
      </c>
      <c r="Y79" s="116">
        <v>14</v>
      </c>
      <c r="Z79" s="116">
        <v>5</v>
      </c>
    </row>
    <row r="80" spans="1:26" x14ac:dyDescent="0.25">
      <c r="S80" s="122" t="s">
        <v>54</v>
      </c>
      <c r="T80" s="122"/>
      <c r="U80" s="116"/>
      <c r="V80" s="116">
        <v>2802</v>
      </c>
      <c r="W80" s="116">
        <v>2828</v>
      </c>
      <c r="X80" s="116">
        <v>2885</v>
      </c>
      <c r="Y80" s="116">
        <v>3020</v>
      </c>
      <c r="Z80" s="116">
        <v>3080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Walkerville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343</v>
      </c>
      <c r="W83" s="116">
        <v>341</v>
      </c>
      <c r="X83" s="116">
        <v>354</v>
      </c>
      <c r="Y83" s="116">
        <v>335</v>
      </c>
      <c r="Z83" s="116">
        <v>324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577</v>
      </c>
      <c r="W84" s="116">
        <v>606</v>
      </c>
      <c r="X84" s="116">
        <v>605</v>
      </c>
      <c r="Y84" s="116">
        <v>602</v>
      </c>
      <c r="Z84" s="116">
        <v>613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148</v>
      </c>
      <c r="W85" s="116">
        <v>151</v>
      </c>
      <c r="X85" s="116">
        <v>166</v>
      </c>
      <c r="Y85" s="116">
        <v>179</v>
      </c>
      <c r="Z85" s="116">
        <v>170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6,004</v>
      </c>
      <c r="D86" s="98">
        <f t="shared" ref="D86:D91" si="4">AD4</f>
        <v>7.5516026178890083E-3</v>
      </c>
      <c r="E86" s="99">
        <f t="shared" ref="E86:E91" si="5">AD4</f>
        <v>7.5516026178890083E-3</v>
      </c>
      <c r="F86" s="98">
        <f t="shared" ref="F86:F91" si="6">AF4</f>
        <v>7.6178526617673326E-2</v>
      </c>
      <c r="G86" s="99">
        <f t="shared" ref="G86:G91" si="7">AF4</f>
        <v>7.6178526617673326E-2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115</v>
      </c>
      <c r="W86" s="116">
        <v>134</v>
      </c>
      <c r="X86" s="116">
        <v>130</v>
      </c>
      <c r="Y86" s="116">
        <v>132</v>
      </c>
      <c r="Z86" s="116">
        <v>125</v>
      </c>
    </row>
    <row r="87" spans="1:30" ht="15" customHeight="1" x14ac:dyDescent="0.25">
      <c r="A87" s="100" t="s">
        <v>4</v>
      </c>
      <c r="B87" s="51"/>
      <c r="C87" s="101" t="str">
        <f t="shared" si="3"/>
        <v>2,922</v>
      </c>
      <c r="D87" s="98">
        <f t="shared" si="4"/>
        <v>-4.7683923705722497E-3</v>
      </c>
      <c r="E87" s="99">
        <f t="shared" si="5"/>
        <v>-4.7683923705722497E-3</v>
      </c>
      <c r="F87" s="98">
        <f t="shared" si="6"/>
        <v>5.2972972972972876E-2</v>
      </c>
      <c r="G87" s="99">
        <f t="shared" si="7"/>
        <v>5.2972972972972876E-2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111</v>
      </c>
      <c r="W87" s="116">
        <v>122</v>
      </c>
      <c r="X87" s="116">
        <v>136</v>
      </c>
      <c r="Y87" s="116">
        <v>133</v>
      </c>
      <c r="Z87" s="116">
        <v>133</v>
      </c>
    </row>
    <row r="88" spans="1:30" ht="15" customHeight="1" x14ac:dyDescent="0.25">
      <c r="A88" s="100" t="s">
        <v>5</v>
      </c>
      <c r="B88" s="51"/>
      <c r="C88" s="101" t="str">
        <f t="shared" si="3"/>
        <v>3,078</v>
      </c>
      <c r="D88" s="98">
        <f t="shared" si="4"/>
        <v>1.8530774321641408E-2</v>
      </c>
      <c r="E88" s="99">
        <f t="shared" si="5"/>
        <v>1.8530774321641408E-2</v>
      </c>
      <c r="F88" s="98">
        <f t="shared" si="6"/>
        <v>9.6935138987883196E-2</v>
      </c>
      <c r="G88" s="99">
        <f t="shared" si="7"/>
        <v>9.6935138987883196E-2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110</v>
      </c>
      <c r="W88" s="116">
        <v>94</v>
      </c>
      <c r="X88" s="116">
        <v>109</v>
      </c>
      <c r="Y88" s="116">
        <v>118</v>
      </c>
      <c r="Z88" s="116">
        <v>124</v>
      </c>
    </row>
    <row r="89" spans="1:30" ht="15" customHeight="1" x14ac:dyDescent="0.25">
      <c r="A89" s="51" t="s">
        <v>6</v>
      </c>
      <c r="B89" s="51"/>
      <c r="C89" s="101" t="str">
        <f t="shared" si="3"/>
        <v>4,226</v>
      </c>
      <c r="D89" s="98">
        <f t="shared" si="4"/>
        <v>2.3492371034148807E-2</v>
      </c>
      <c r="E89" s="99">
        <f t="shared" si="5"/>
        <v>2.3492371034148807E-2</v>
      </c>
      <c r="F89" s="98">
        <f t="shared" si="6"/>
        <v>6.825075834175931E-2</v>
      </c>
      <c r="G89" s="99">
        <f t="shared" si="7"/>
        <v>6.825075834175931E-2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44</v>
      </c>
      <c r="W89" s="116">
        <v>44</v>
      </c>
      <c r="X89" s="116">
        <v>37</v>
      </c>
      <c r="Y89" s="116">
        <v>44</v>
      </c>
      <c r="Z89" s="116">
        <v>46</v>
      </c>
    </row>
    <row r="90" spans="1:30" ht="15" customHeight="1" x14ac:dyDescent="0.25">
      <c r="A90" s="51" t="s">
        <v>100</v>
      </c>
      <c r="B90" s="51"/>
      <c r="C90" s="101" t="str">
        <f t="shared" si="3"/>
        <v>$47,654</v>
      </c>
      <c r="D90" s="98">
        <f t="shared" si="4"/>
        <v>2.7365031580177446E-2</v>
      </c>
      <c r="E90" s="99">
        <f t="shared" si="5"/>
        <v>2.7365031580177446E-2</v>
      </c>
      <c r="F90" s="98">
        <f t="shared" si="6"/>
        <v>0.10310693006050919</v>
      </c>
      <c r="G90" s="99">
        <f t="shared" si="7"/>
        <v>0.10310693006050919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100</v>
      </c>
      <c r="W90" s="116">
        <v>102</v>
      </c>
      <c r="X90" s="116">
        <v>108</v>
      </c>
      <c r="Y90" s="116">
        <v>101</v>
      </c>
      <c r="Z90" s="116">
        <v>100</v>
      </c>
    </row>
    <row r="91" spans="1:30" ht="15" customHeight="1" x14ac:dyDescent="0.25">
      <c r="A91" s="51" t="s">
        <v>7</v>
      </c>
      <c r="B91" s="51"/>
      <c r="C91" s="101" t="str">
        <f t="shared" si="3"/>
        <v>$370.8 mil</v>
      </c>
      <c r="D91" s="98">
        <f t="shared" si="4"/>
        <v>2.8878691864811623E-2</v>
      </c>
      <c r="E91" s="99">
        <f t="shared" si="5"/>
        <v>2.8878691864811623E-2</v>
      </c>
      <c r="F91" s="98">
        <f t="shared" si="6"/>
        <v>0.15107240233654728</v>
      </c>
      <c r="G91" s="99">
        <f t="shared" si="7"/>
        <v>0.15107240233654728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2006</v>
      </c>
      <c r="W91" s="116">
        <v>2028</v>
      </c>
      <c r="X91" s="116">
        <v>2085</v>
      </c>
      <c r="Y91" s="116">
        <v>2046</v>
      </c>
      <c r="Z91" s="116">
        <v>2089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195</v>
      </c>
      <c r="W93" s="116">
        <v>197</v>
      </c>
      <c r="X93" s="116">
        <v>205</v>
      </c>
      <c r="Y93" s="116">
        <v>203</v>
      </c>
      <c r="Z93" s="116">
        <v>220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635</v>
      </c>
      <c r="W94" s="116">
        <v>665</v>
      </c>
      <c r="X94" s="116">
        <v>699</v>
      </c>
      <c r="Y94" s="116">
        <v>722</v>
      </c>
      <c r="Z94" s="116">
        <v>733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29</v>
      </c>
      <c r="W95" s="116">
        <v>31</v>
      </c>
      <c r="X95" s="116">
        <v>25</v>
      </c>
      <c r="Y95" s="116">
        <v>35</v>
      </c>
      <c r="Z95" s="116">
        <v>38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164</v>
      </c>
      <c r="W96" s="116">
        <v>185</v>
      </c>
      <c r="X96" s="116">
        <v>196</v>
      </c>
      <c r="Y96" s="116">
        <v>201</v>
      </c>
      <c r="Z96" s="116">
        <v>210</v>
      </c>
    </row>
    <row r="97" spans="1:32" ht="15" customHeight="1" x14ac:dyDescent="0.25">
      <c r="S97" s="119" t="s">
        <v>191</v>
      </c>
      <c r="T97" s="119"/>
      <c r="U97" s="116"/>
      <c r="V97" s="116">
        <v>352</v>
      </c>
      <c r="W97" s="116">
        <v>348</v>
      </c>
      <c r="X97" s="116">
        <v>353</v>
      </c>
      <c r="Y97" s="116">
        <v>351</v>
      </c>
      <c r="Z97" s="116">
        <v>353</v>
      </c>
    </row>
    <row r="98" spans="1:32" ht="15" customHeight="1" x14ac:dyDescent="0.25">
      <c r="S98" s="119" t="s">
        <v>192</v>
      </c>
      <c r="T98" s="119"/>
      <c r="U98" s="116"/>
      <c r="V98" s="116">
        <v>153</v>
      </c>
      <c r="W98" s="116">
        <v>148</v>
      </c>
      <c r="X98" s="116">
        <v>159</v>
      </c>
      <c r="Y98" s="116">
        <v>160</v>
      </c>
      <c r="Z98" s="116">
        <v>165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3</v>
      </c>
      <c r="X99" s="116">
        <v>9</v>
      </c>
      <c r="Y99" s="116">
        <v>5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39</v>
      </c>
      <c r="W100" s="116">
        <v>43</v>
      </c>
      <c r="X100" s="116">
        <v>47</v>
      </c>
      <c r="Y100" s="116">
        <v>53</v>
      </c>
      <c r="Z100" s="116">
        <v>52</v>
      </c>
    </row>
    <row r="101" spans="1:32" x14ac:dyDescent="0.25">
      <c r="A101" s="20"/>
      <c r="S101" s="122" t="s">
        <v>54</v>
      </c>
      <c r="T101" s="122"/>
      <c r="U101" s="116"/>
      <c r="V101" s="116">
        <v>1955</v>
      </c>
      <c r="W101" s="116">
        <v>1995</v>
      </c>
      <c r="X101" s="116">
        <v>2046</v>
      </c>
      <c r="Y101" s="116">
        <v>2079</v>
      </c>
      <c r="Z101" s="116">
        <v>2135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3734</v>
      </c>
      <c r="W104" s="116">
        <v>3838</v>
      </c>
      <c r="X104" s="116">
        <v>3988</v>
      </c>
      <c r="Y104" s="116">
        <v>4153</v>
      </c>
      <c r="Z104" s="116">
        <v>4222</v>
      </c>
      <c r="AB104" s="113" t="str">
        <f>TEXT(Z104,"###,###")</f>
        <v>4,222</v>
      </c>
      <c r="AD104" s="134">
        <f>Z104/($Z$4)*100</f>
        <v>70.319786808794134</v>
      </c>
      <c r="AF104" s="113"/>
    </row>
    <row r="105" spans="1:32" x14ac:dyDescent="0.25">
      <c r="S105" s="119" t="s">
        <v>18</v>
      </c>
      <c r="T105" s="119"/>
      <c r="U105" s="116"/>
      <c r="V105" s="116">
        <v>1275</v>
      </c>
      <c r="W105" s="116">
        <v>1335</v>
      </c>
      <c r="X105" s="116">
        <v>1333</v>
      </c>
      <c r="Y105" s="116">
        <v>1370</v>
      </c>
      <c r="Z105" s="116">
        <v>1343</v>
      </c>
      <c r="AB105" s="113" t="str">
        <f>TEXT(Z105,"###,###")</f>
        <v>1,343</v>
      </c>
      <c r="AD105" s="134">
        <f>Z105/($Z$4)*100</f>
        <v>22.368421052631579</v>
      </c>
      <c r="AF105" s="113"/>
    </row>
    <row r="106" spans="1:32" x14ac:dyDescent="0.25">
      <c r="S106" s="122" t="s">
        <v>54</v>
      </c>
      <c r="T106" s="122"/>
      <c r="U106" s="124"/>
      <c r="V106" s="124">
        <v>5009</v>
      </c>
      <c r="W106" s="124">
        <v>5173</v>
      </c>
      <c r="X106" s="124">
        <v>5321</v>
      </c>
      <c r="Y106" s="124">
        <v>5523</v>
      </c>
      <c r="Z106" s="124">
        <v>5565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911</v>
      </c>
      <c r="W108" s="116">
        <v>997</v>
      </c>
      <c r="X108" s="116">
        <v>1117</v>
      </c>
      <c r="Y108" s="116">
        <v>1033</v>
      </c>
      <c r="Z108" s="116">
        <v>1084</v>
      </c>
      <c r="AB108" s="113" t="str">
        <f>TEXT(Z108,"###,###")</f>
        <v>1,084</v>
      </c>
      <c r="AD108" s="134">
        <f>Z108/($Z$4)*100</f>
        <v>18.054630246502331</v>
      </c>
      <c r="AF108" s="113"/>
    </row>
    <row r="109" spans="1:32" x14ac:dyDescent="0.25">
      <c r="S109" s="119" t="s">
        <v>21</v>
      </c>
      <c r="T109" s="119"/>
      <c r="U109" s="116"/>
      <c r="V109" s="116">
        <v>765</v>
      </c>
      <c r="W109" s="116">
        <v>754</v>
      </c>
      <c r="X109" s="116">
        <v>736</v>
      </c>
      <c r="Y109" s="116">
        <v>745</v>
      </c>
      <c r="Z109" s="116">
        <v>776</v>
      </c>
      <c r="AB109" s="113" t="str">
        <f>TEXT(Z109,"###,###")</f>
        <v>776</v>
      </c>
      <c r="AD109" s="134">
        <f>Z109/($Z$4)*100</f>
        <v>12.924716855429713</v>
      </c>
      <c r="AF109" s="113"/>
    </row>
    <row r="110" spans="1:32" x14ac:dyDescent="0.25">
      <c r="S110" s="119" t="s">
        <v>22</v>
      </c>
      <c r="T110" s="119"/>
      <c r="U110" s="116"/>
      <c r="V110" s="116">
        <v>1120</v>
      </c>
      <c r="W110" s="116">
        <v>1159</v>
      </c>
      <c r="X110" s="116">
        <v>1218</v>
      </c>
      <c r="Y110" s="116">
        <v>1243</v>
      </c>
      <c r="Z110" s="116">
        <v>1201</v>
      </c>
      <c r="AB110" s="113" t="str">
        <f>TEXT(Z110,"###,###")</f>
        <v>1,201</v>
      </c>
      <c r="AD110" s="134">
        <f>Z110/($Z$4)*100</f>
        <v>20.003331112591603</v>
      </c>
      <c r="AF110" s="113"/>
    </row>
    <row r="111" spans="1:32" x14ac:dyDescent="0.25">
      <c r="S111" s="119" t="s">
        <v>23</v>
      </c>
      <c r="T111" s="119"/>
      <c r="U111" s="116"/>
      <c r="V111" s="116">
        <v>2215</v>
      </c>
      <c r="W111" s="116">
        <v>2263</v>
      </c>
      <c r="X111" s="116">
        <v>2251</v>
      </c>
      <c r="Y111" s="116">
        <v>2490</v>
      </c>
      <c r="Z111" s="116">
        <v>2493</v>
      </c>
      <c r="AB111" s="113" t="str">
        <f>TEXT(Z111,"###,###")</f>
        <v>2,493</v>
      </c>
      <c r="AD111" s="134">
        <f>Z111/($Z$4)*100</f>
        <v>41.522318454363763</v>
      </c>
      <c r="AF111" s="113"/>
    </row>
    <row r="112" spans="1:32" x14ac:dyDescent="0.25">
      <c r="S112" s="122" t="s">
        <v>54</v>
      </c>
      <c r="T112" s="122"/>
      <c r="U112" s="116"/>
      <c r="V112" s="116">
        <v>5574</v>
      </c>
      <c r="W112" s="116">
        <v>5669</v>
      </c>
      <c r="X112" s="116">
        <v>5824</v>
      </c>
      <c r="Y112" s="116">
        <v>5959</v>
      </c>
      <c r="Z112" s="116">
        <v>6006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42.68</v>
      </c>
      <c r="W118" s="135">
        <v>43.56</v>
      </c>
      <c r="X118" s="135">
        <v>43.54</v>
      </c>
      <c r="Y118" s="135">
        <v>43.34</v>
      </c>
      <c r="Z118" s="135">
        <v>43.05</v>
      </c>
      <c r="AB118" s="113" t="str">
        <f>TEXT(Z118,"##.0")</f>
        <v>43.1</v>
      </c>
    </row>
    <row r="120" spans="19:32" x14ac:dyDescent="0.25">
      <c r="S120" s="105" t="s">
        <v>102</v>
      </c>
      <c r="T120" s="116"/>
      <c r="U120" s="116"/>
      <c r="V120" s="116">
        <v>3220</v>
      </c>
      <c r="W120" s="116">
        <v>3272</v>
      </c>
      <c r="X120" s="116">
        <v>3356</v>
      </c>
      <c r="Y120" s="116">
        <v>3337</v>
      </c>
      <c r="Z120" s="116">
        <v>3404</v>
      </c>
      <c r="AB120" s="113" t="str">
        <f>TEXT(Z120,"###,###")</f>
        <v>3,404</v>
      </c>
    </row>
    <row r="121" spans="19:32" x14ac:dyDescent="0.25">
      <c r="S121" s="105" t="s">
        <v>103</v>
      </c>
      <c r="T121" s="116"/>
      <c r="U121" s="116"/>
      <c r="V121" s="116">
        <v>376</v>
      </c>
      <c r="W121" s="116">
        <v>372</v>
      </c>
      <c r="X121" s="116">
        <v>379</v>
      </c>
      <c r="Y121" s="116">
        <v>378</v>
      </c>
      <c r="Z121" s="116">
        <v>401</v>
      </c>
      <c r="AB121" s="113" t="str">
        <f>TEXT(Z121,"###,###")</f>
        <v>401</v>
      </c>
    </row>
    <row r="122" spans="19:32" x14ac:dyDescent="0.25">
      <c r="S122" s="105" t="s">
        <v>104</v>
      </c>
      <c r="T122" s="116"/>
      <c r="U122" s="116"/>
      <c r="V122" s="116">
        <v>361</v>
      </c>
      <c r="W122" s="116">
        <v>379</v>
      </c>
      <c r="X122" s="116">
        <v>393</v>
      </c>
      <c r="Y122" s="116">
        <v>412</v>
      </c>
      <c r="Z122" s="116">
        <v>428</v>
      </c>
      <c r="AB122" s="113" t="str">
        <f>TEXT(Z122,"###,###")</f>
        <v>428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3581</v>
      </c>
      <c r="W124" s="116">
        <v>3651</v>
      </c>
      <c r="X124" s="116">
        <v>3749</v>
      </c>
      <c r="Y124" s="116">
        <v>3749</v>
      </c>
      <c r="Z124" s="116">
        <v>3832</v>
      </c>
      <c r="AB124" s="113" t="str">
        <f>TEXT(Z124,"###,###")</f>
        <v>3,832</v>
      </c>
      <c r="AD124" s="131">
        <f>Z124/$Z$7*100</f>
        <v>90.676762896355882</v>
      </c>
    </row>
    <row r="125" spans="19:32" x14ac:dyDescent="0.25">
      <c r="S125" s="105" t="s">
        <v>106</v>
      </c>
      <c r="T125" s="116"/>
      <c r="U125" s="116"/>
      <c r="V125" s="116">
        <v>737</v>
      </c>
      <c r="W125" s="116">
        <v>751</v>
      </c>
      <c r="X125" s="116">
        <v>772</v>
      </c>
      <c r="Y125" s="116">
        <v>790</v>
      </c>
      <c r="Z125" s="116">
        <v>829</v>
      </c>
      <c r="AB125" s="113" t="str">
        <f>TEXT(Z125,"###,###")</f>
        <v>829</v>
      </c>
      <c r="AD125" s="131">
        <f>Z125/$Z$7*100</f>
        <v>19.616658778987222</v>
      </c>
    </row>
    <row r="127" spans="19:32" x14ac:dyDescent="0.25">
      <c r="S127" s="105" t="s">
        <v>107</v>
      </c>
      <c r="T127" s="116"/>
      <c r="U127" s="116"/>
      <c r="V127" s="116">
        <v>2007</v>
      </c>
      <c r="W127" s="116">
        <v>2028</v>
      </c>
      <c r="X127" s="116">
        <v>2082</v>
      </c>
      <c r="Y127" s="116">
        <v>2047</v>
      </c>
      <c r="Z127" s="116">
        <v>2086</v>
      </c>
      <c r="AB127" s="113" t="str">
        <f>TEXT(Z127,"###,###")</f>
        <v>2,086</v>
      </c>
      <c r="AD127" s="131">
        <f>Z127/$Z$7*100</f>
        <v>49.361097964978704</v>
      </c>
    </row>
    <row r="128" spans="19:32" x14ac:dyDescent="0.25">
      <c r="S128" s="105" t="s">
        <v>108</v>
      </c>
      <c r="T128" s="116"/>
      <c r="U128" s="116"/>
      <c r="V128" s="116">
        <v>1954</v>
      </c>
      <c r="W128" s="116">
        <v>1995</v>
      </c>
      <c r="X128" s="116">
        <v>2041</v>
      </c>
      <c r="Y128" s="116">
        <v>2079</v>
      </c>
      <c r="Z128" s="116">
        <v>2138</v>
      </c>
      <c r="AB128" s="113" t="str">
        <f>TEXT(Z128,"###,###")</f>
        <v>2,138</v>
      </c>
      <c r="AD128" s="131">
        <f>Z128/$Z$7*100</f>
        <v>50.591575958353054</v>
      </c>
    </row>
    <row r="130" spans="19:20" x14ac:dyDescent="0.25">
      <c r="S130" s="105" t="s">
        <v>267</v>
      </c>
      <c r="T130" s="131">
        <v>80.54898248935163</v>
      </c>
    </row>
    <row r="131" spans="19:20" x14ac:dyDescent="0.25">
      <c r="S131" s="105" t="s">
        <v>268</v>
      </c>
      <c r="T131" s="131">
        <v>9.4888783719829632</v>
      </c>
    </row>
    <row r="132" spans="19:20" x14ac:dyDescent="0.25">
      <c r="S132" s="105" t="s">
        <v>269</v>
      </c>
      <c r="T132" s="131">
        <v>10.127780407004259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B8CAFE-94E5-43E6-ABBD-A369F92436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E0E6F3-4E62-4F7C-99BC-480EC63589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E2CE597-2054-4FFB-81F0-09337D865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6A345CA-F404-43C3-8A72-AB0D9CED75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005B6-F9D2-410D-B4B3-7468A88D0543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179</v>
      </c>
      <c r="T1" s="103"/>
      <c r="U1" s="103"/>
      <c r="V1" s="103"/>
      <c r="W1" s="103"/>
      <c r="X1" s="103"/>
      <c r="Y1" s="104" t="s">
        <v>257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179</v>
      </c>
      <c r="Y3" s="109" t="s">
        <v>257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10.65 Wattle Range,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7333</v>
      </c>
      <c r="W4" s="112">
        <v>8160</v>
      </c>
      <c r="X4" s="112">
        <v>9573</v>
      </c>
      <c r="Y4" s="112">
        <v>8868</v>
      </c>
      <c r="Z4" s="112">
        <v>9316</v>
      </c>
      <c r="AB4" s="113" t="str">
        <f>TEXT(Z4,"###,###")</f>
        <v>9,316</v>
      </c>
      <c r="AD4" s="114">
        <f>Z4/Y4-1</f>
        <v>5.0518718989625677E-2</v>
      </c>
      <c r="AF4" s="114">
        <f>Z4/V4-1</f>
        <v>0.27042138279012673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3934</v>
      </c>
      <c r="W5" s="112">
        <v>4367</v>
      </c>
      <c r="X5" s="112">
        <v>5090</v>
      </c>
      <c r="Y5" s="112">
        <v>4688</v>
      </c>
      <c r="Z5" s="112">
        <v>4937</v>
      </c>
      <c r="AB5" s="113" t="str">
        <f>TEXT(Z5,"###,###")</f>
        <v>4,937</v>
      </c>
      <c r="AD5" s="114">
        <f t="shared" ref="AD5:AD9" si="0">Z5/Y5-1</f>
        <v>5.3114334470989677E-2</v>
      </c>
      <c r="AF5" s="114">
        <f t="shared" ref="AF5:AF9" si="1">Z5/V5-1</f>
        <v>0.2549567869852567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3404</v>
      </c>
      <c r="W6" s="112">
        <v>3793</v>
      </c>
      <c r="X6" s="112">
        <v>4481</v>
      </c>
      <c r="Y6" s="112">
        <v>4181</v>
      </c>
      <c r="Z6" s="112">
        <v>4379</v>
      </c>
      <c r="AB6" s="113" t="str">
        <f>TEXT(Z6,"###,###")</f>
        <v>4,379</v>
      </c>
      <c r="AD6" s="114">
        <f t="shared" si="0"/>
        <v>4.7357091604879109E-2</v>
      </c>
      <c r="AF6" s="114">
        <f t="shared" si="1"/>
        <v>0.28642773207990602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5005</v>
      </c>
      <c r="W7" s="112">
        <v>5406</v>
      </c>
      <c r="X7" s="112">
        <v>6413</v>
      </c>
      <c r="Y7" s="112">
        <v>5921</v>
      </c>
      <c r="Z7" s="112">
        <v>6493</v>
      </c>
      <c r="AB7" s="113" t="str">
        <f>TEXT(Z7,"###,###")</f>
        <v>6,493</v>
      </c>
      <c r="AD7" s="114">
        <f t="shared" si="0"/>
        <v>9.6605303158250333E-2</v>
      </c>
      <c r="AF7" s="114">
        <f t="shared" si="1"/>
        <v>0.29730269730269732</v>
      </c>
    </row>
    <row r="8" spans="1:32" ht="17.25" customHeight="1" x14ac:dyDescent="0.25">
      <c r="A8" s="66" t="s">
        <v>13</v>
      </c>
      <c r="B8" s="67"/>
      <c r="C8" s="31"/>
      <c r="D8" s="68" t="str">
        <f>AB4</f>
        <v>9,316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6,493</v>
      </c>
      <c r="P8" s="69"/>
      <c r="S8" s="111" t="s">
        <v>86</v>
      </c>
      <c r="T8" s="112"/>
      <c r="U8" s="112"/>
      <c r="V8" s="112">
        <v>31053</v>
      </c>
      <c r="W8" s="112">
        <v>31004.06</v>
      </c>
      <c r="X8" s="112">
        <v>32584</v>
      </c>
      <c r="Y8" s="112">
        <v>33801.370000000003</v>
      </c>
      <c r="Z8" s="112">
        <v>35012.04</v>
      </c>
      <c r="AB8" s="113" t="str">
        <f>TEXT(Z8,"$###,###")</f>
        <v>$35,012</v>
      </c>
      <c r="AD8" s="114">
        <f t="shared" si="0"/>
        <v>3.5817187291520947E-2</v>
      </c>
      <c r="AF8" s="114">
        <f t="shared" si="1"/>
        <v>0.12749299584581197</v>
      </c>
    </row>
    <row r="9" spans="1:32" x14ac:dyDescent="0.25">
      <c r="A9" s="32" t="s">
        <v>15</v>
      </c>
      <c r="B9" s="73"/>
      <c r="C9" s="74"/>
      <c r="D9" s="75">
        <f>AD104</f>
        <v>68.90296264491198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53.057138456799635</v>
      </c>
      <c r="P9" s="76" t="s">
        <v>87</v>
      </c>
      <c r="S9" s="111" t="s">
        <v>7</v>
      </c>
      <c r="T9" s="112"/>
      <c r="U9" s="112"/>
      <c r="V9" s="112">
        <v>238090964</v>
      </c>
      <c r="W9" s="112">
        <v>254311753</v>
      </c>
      <c r="X9" s="112">
        <v>306424917</v>
      </c>
      <c r="Y9" s="112">
        <v>303105197</v>
      </c>
      <c r="Z9" s="112">
        <v>336334814</v>
      </c>
      <c r="AB9" s="113" t="str">
        <f>TEXT(Z9/1000000,"$#,###.0")&amp;" mil"</f>
        <v>$336.3 mil</v>
      </c>
      <c r="AD9" s="114">
        <f t="shared" si="0"/>
        <v>0.10963064087614449</v>
      </c>
      <c r="AF9" s="114">
        <f t="shared" si="1"/>
        <v>0.4126315772319693</v>
      </c>
    </row>
    <row r="10" spans="1:32" x14ac:dyDescent="0.25">
      <c r="A10" s="32" t="s">
        <v>18</v>
      </c>
      <c r="B10" s="73"/>
      <c r="C10" s="74"/>
      <c r="D10" s="75">
        <f>AD105</f>
        <v>13.428510090167453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46.942861543200372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74.418604651162795</v>
      </c>
      <c r="P11" s="76" t="s">
        <v>87</v>
      </c>
      <c r="S11" s="111" t="s">
        <v>30</v>
      </c>
      <c r="T11" s="116"/>
      <c r="U11" s="116"/>
      <c r="V11" s="116">
        <v>6300</v>
      </c>
      <c r="W11" s="116">
        <v>6957</v>
      </c>
      <c r="X11" s="116">
        <v>7911</v>
      </c>
      <c r="Y11" s="116">
        <v>7518</v>
      </c>
      <c r="Z11" s="116">
        <v>7652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15.41660249499461</v>
      </c>
      <c r="P12" s="76" t="s">
        <v>87</v>
      </c>
      <c r="S12" s="111" t="s">
        <v>31</v>
      </c>
      <c r="T12" s="116"/>
      <c r="U12" s="116"/>
      <c r="V12" s="116">
        <v>1038</v>
      </c>
      <c r="W12" s="116">
        <v>1203</v>
      </c>
      <c r="X12" s="116">
        <v>1661</v>
      </c>
      <c r="Y12" s="116">
        <v>1351</v>
      </c>
      <c r="Z12" s="116">
        <v>1661</v>
      </c>
    </row>
    <row r="13" spans="1:32" ht="15" customHeight="1" x14ac:dyDescent="0.25">
      <c r="A13" s="32" t="s">
        <v>20</v>
      </c>
      <c r="B13" s="74"/>
      <c r="C13" s="74"/>
      <c r="D13" s="75">
        <f>AD108</f>
        <v>14.942035208243881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10.149391652548898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18.291112065264063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44.9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22.133963074280807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16.481823783117683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1829</v>
      </c>
      <c r="Z15" s="116">
        <v>1910</v>
      </c>
      <c r="AB15" s="121">
        <f t="shared" ref="AB15:AB34" si="2">IF(Z15="np",0,Z15/$Z$34)</f>
        <v>0.20502361528553026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26.835551738943753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83.51817621688231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39</v>
      </c>
      <c r="Z16" s="116">
        <v>41</v>
      </c>
      <c r="AB16" s="121">
        <f t="shared" si="2"/>
        <v>4.4010304851867755E-3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871</v>
      </c>
      <c r="Z17" s="116">
        <v>879</v>
      </c>
      <c r="AB17" s="121">
        <f t="shared" si="2"/>
        <v>9.4353799914126235E-2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46</v>
      </c>
      <c r="Z18" s="116">
        <v>50</v>
      </c>
      <c r="AB18" s="121">
        <f t="shared" si="2"/>
        <v>5.3671103477887505E-3</v>
      </c>
    </row>
    <row r="19" spans="1:28" x14ac:dyDescent="0.25">
      <c r="A19" s="65" t="str">
        <f>$S$1&amp;" ("&amp;$V$2&amp;" to "&amp;$Z$2&amp;")"</f>
        <v>Wattle Range (2015-16 to 2019-20)</v>
      </c>
      <c r="B19" s="65"/>
      <c r="C19" s="65"/>
      <c r="D19" s="65"/>
      <c r="E19" s="65"/>
      <c r="F19" s="65"/>
      <c r="G19" s="65" t="str">
        <f>$S$1&amp;" ("&amp;$V$2&amp;" to "&amp;$Z$2&amp;")"</f>
        <v>Wattle Range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480</v>
      </c>
      <c r="Z19" s="116">
        <v>513</v>
      </c>
      <c r="AB19" s="121">
        <f t="shared" si="2"/>
        <v>5.5066552168312584E-2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268</v>
      </c>
      <c r="Z20" s="116">
        <v>313</v>
      </c>
      <c r="AB20" s="121">
        <f t="shared" si="2"/>
        <v>3.3598110777157582E-2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638</v>
      </c>
      <c r="Z21" s="116">
        <v>711</v>
      </c>
      <c r="AB21" s="121">
        <f t="shared" si="2"/>
        <v>7.6320309145556028E-2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537</v>
      </c>
      <c r="Z22" s="116">
        <v>454</v>
      </c>
      <c r="AB22" s="121">
        <f t="shared" si="2"/>
        <v>4.8733361957921856E-2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247</v>
      </c>
      <c r="Z23" s="116">
        <v>246</v>
      </c>
      <c r="AB23" s="121">
        <f t="shared" si="2"/>
        <v>2.6406182911120651E-2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19</v>
      </c>
      <c r="Z24" s="116">
        <v>22</v>
      </c>
      <c r="AB24" s="121">
        <f t="shared" si="2"/>
        <v>2.3615285530270503E-3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155</v>
      </c>
      <c r="Z25" s="116">
        <v>189</v>
      </c>
      <c r="AB25" s="121">
        <f t="shared" si="2"/>
        <v>2.0287677114641477E-2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91</v>
      </c>
      <c r="Z26" s="116">
        <v>117</v>
      </c>
      <c r="AB26" s="121">
        <f t="shared" si="2"/>
        <v>1.2559038213825676E-2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253</v>
      </c>
      <c r="Z27" s="116">
        <v>235</v>
      </c>
      <c r="AB27" s="121">
        <f t="shared" si="2"/>
        <v>2.5225418634607127E-2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537</v>
      </c>
      <c r="Z28" s="116">
        <v>522</v>
      </c>
      <c r="AB28" s="121">
        <f t="shared" si="2"/>
        <v>5.6032632030914555E-2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355</v>
      </c>
      <c r="Z29" s="116">
        <v>327</v>
      </c>
      <c r="AB29" s="121">
        <f t="shared" si="2"/>
        <v>3.5100901674538429E-2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519</v>
      </c>
      <c r="Z30" s="116">
        <v>540</v>
      </c>
      <c r="AB30" s="121">
        <f t="shared" si="2"/>
        <v>5.7964791756118503E-2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761</v>
      </c>
      <c r="Z31" s="116">
        <v>862</v>
      </c>
      <c r="AB31" s="121">
        <f t="shared" si="2"/>
        <v>9.2528982395878062E-2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98</v>
      </c>
      <c r="Z32" s="116">
        <v>84</v>
      </c>
      <c r="AB32" s="121">
        <f t="shared" si="2"/>
        <v>9.0167453842851016E-3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208</v>
      </c>
      <c r="Z33" s="116">
        <v>240</v>
      </c>
      <c r="AB33" s="121">
        <f t="shared" si="2"/>
        <v>2.5762129669386003E-2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8867</v>
      </c>
      <c r="Z34" s="124">
        <v>9316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5422</v>
      </c>
      <c r="AB37" s="136">
        <f>Z37/Z40*100</f>
        <v>83.51817621688231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1070</v>
      </c>
      <c r="AB38" s="136">
        <f>Z38/Z40*100</f>
        <v>16.481823783117683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6492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</v>
      </c>
      <c r="W44" s="116">
        <v>14</v>
      </c>
      <c r="X44" s="116">
        <v>17</v>
      </c>
      <c r="Y44" s="116">
        <v>11</v>
      </c>
      <c r="Z44" s="116">
        <v>15</v>
      </c>
    </row>
    <row r="45" spans="19:32" x14ac:dyDescent="0.25">
      <c r="S45" s="119" t="s">
        <v>38</v>
      </c>
      <c r="T45" s="119"/>
      <c r="U45" s="116"/>
      <c r="V45" s="116">
        <v>71</v>
      </c>
      <c r="W45" s="116">
        <v>97</v>
      </c>
      <c r="X45" s="116">
        <v>127</v>
      </c>
      <c r="Y45" s="116">
        <v>132</v>
      </c>
      <c r="Z45" s="116">
        <v>137</v>
      </c>
    </row>
    <row r="46" spans="19:32" x14ac:dyDescent="0.25">
      <c r="S46" s="119" t="s">
        <v>39</v>
      </c>
      <c r="T46" s="119"/>
      <c r="U46" s="116"/>
      <c r="V46" s="116">
        <v>291</v>
      </c>
      <c r="W46" s="116">
        <v>302</v>
      </c>
      <c r="X46" s="116">
        <v>306</v>
      </c>
      <c r="Y46" s="116">
        <v>285</v>
      </c>
      <c r="Z46" s="116">
        <v>316</v>
      </c>
    </row>
    <row r="47" spans="19:32" x14ac:dyDescent="0.25">
      <c r="S47" s="119" t="s">
        <v>40</v>
      </c>
      <c r="T47" s="119"/>
      <c r="U47" s="116"/>
      <c r="V47" s="116">
        <v>368</v>
      </c>
      <c r="W47" s="116">
        <v>454</v>
      </c>
      <c r="X47" s="116">
        <v>461</v>
      </c>
      <c r="Y47" s="116">
        <v>477</v>
      </c>
      <c r="Z47" s="116">
        <v>410</v>
      </c>
    </row>
    <row r="48" spans="19:32" x14ac:dyDescent="0.25">
      <c r="S48" s="119" t="s">
        <v>41</v>
      </c>
      <c r="T48" s="119"/>
      <c r="U48" s="116"/>
      <c r="V48" s="116">
        <v>465</v>
      </c>
      <c r="W48" s="116">
        <v>462</v>
      </c>
      <c r="X48" s="116">
        <v>492</v>
      </c>
      <c r="Y48" s="116">
        <v>578</v>
      </c>
      <c r="Z48" s="116">
        <v>527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341</v>
      </c>
      <c r="W49" s="116">
        <v>354</v>
      </c>
      <c r="X49" s="116">
        <v>369</v>
      </c>
      <c r="Y49" s="116">
        <v>400</v>
      </c>
      <c r="Z49" s="116">
        <v>374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Wattle Range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370</v>
      </c>
      <c r="W50" s="116">
        <v>398</v>
      </c>
      <c r="X50" s="116">
        <v>370</v>
      </c>
      <c r="Y50" s="116">
        <v>368</v>
      </c>
      <c r="Z50" s="116">
        <v>406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364</v>
      </c>
      <c r="W51" s="116">
        <v>347</v>
      </c>
      <c r="X51" s="116">
        <v>423</v>
      </c>
      <c r="Y51" s="116">
        <v>356</v>
      </c>
      <c r="Z51" s="116">
        <v>386</v>
      </c>
    </row>
    <row r="52" spans="1:26" ht="15" customHeight="1" x14ac:dyDescent="0.25">
      <c r="S52" s="119" t="s">
        <v>45</v>
      </c>
      <c r="T52" s="119"/>
      <c r="U52" s="116"/>
      <c r="V52" s="116">
        <v>398</v>
      </c>
      <c r="W52" s="116">
        <v>450</v>
      </c>
      <c r="X52" s="116">
        <v>436</v>
      </c>
      <c r="Y52" s="116">
        <v>394</v>
      </c>
      <c r="Z52" s="116">
        <v>423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395</v>
      </c>
      <c r="W53" s="116">
        <v>447</v>
      </c>
      <c r="X53" s="116">
        <v>515</v>
      </c>
      <c r="Y53" s="116">
        <v>552</v>
      </c>
      <c r="Z53" s="116">
        <v>527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300</v>
      </c>
      <c r="W54" s="116">
        <v>414</v>
      </c>
      <c r="X54" s="116">
        <v>482</v>
      </c>
      <c r="Y54" s="116">
        <v>399</v>
      </c>
      <c r="Z54" s="116">
        <v>506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296</v>
      </c>
      <c r="W55" s="116">
        <v>310</v>
      </c>
      <c r="X55" s="116">
        <v>397</v>
      </c>
      <c r="Y55" s="116">
        <v>350</v>
      </c>
      <c r="Z55" s="116">
        <v>397</v>
      </c>
    </row>
    <row r="56" spans="1:26" ht="15" customHeight="1" x14ac:dyDescent="0.25">
      <c r="S56" s="119" t="s">
        <v>49</v>
      </c>
      <c r="T56" s="119"/>
      <c r="U56" s="116"/>
      <c r="V56" s="116">
        <v>159</v>
      </c>
      <c r="W56" s="116">
        <v>178</v>
      </c>
      <c r="X56" s="116">
        <v>257</v>
      </c>
      <c r="Y56" s="116">
        <v>213</v>
      </c>
      <c r="Z56" s="116">
        <v>260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51</v>
      </c>
      <c r="W57" s="116">
        <v>78</v>
      </c>
      <c r="X57" s="116">
        <v>94</v>
      </c>
      <c r="Y57" s="116">
        <v>86</v>
      </c>
      <c r="Z57" s="116">
        <v>142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30</v>
      </c>
      <c r="W58" s="116">
        <v>30</v>
      </c>
      <c r="X58" s="116">
        <v>55</v>
      </c>
      <c r="Y58" s="116">
        <v>44</v>
      </c>
      <c r="Z58" s="116">
        <v>57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17</v>
      </c>
      <c r="W59" s="116">
        <v>23</v>
      </c>
      <c r="X59" s="116">
        <v>26</v>
      </c>
      <c r="Y59" s="116">
        <v>24</v>
      </c>
      <c r="Z59" s="116">
        <v>31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9</v>
      </c>
      <c r="W60" s="116">
        <v>7</v>
      </c>
      <c r="X60" s="116">
        <v>20</v>
      </c>
      <c r="Y60" s="116">
        <v>13</v>
      </c>
      <c r="Z60" s="116">
        <v>15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3931</v>
      </c>
      <c r="W61" s="116">
        <v>4367</v>
      </c>
      <c r="X61" s="116">
        <v>5085</v>
      </c>
      <c r="Y61" s="116">
        <v>4687</v>
      </c>
      <c r="Z61" s="116">
        <v>4937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10</v>
      </c>
      <c r="X63" s="116">
        <v>9</v>
      </c>
      <c r="Y63" s="116">
        <v>11</v>
      </c>
      <c r="Z63" s="116">
        <v>8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111</v>
      </c>
      <c r="W64" s="116">
        <v>116</v>
      </c>
      <c r="X64" s="116">
        <v>123</v>
      </c>
      <c r="Y64" s="116">
        <v>119</v>
      </c>
      <c r="Z64" s="116">
        <v>118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Wattle Range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280</v>
      </c>
      <c r="W65" s="116">
        <v>289</v>
      </c>
      <c r="X65" s="116">
        <v>358</v>
      </c>
      <c r="Y65" s="116">
        <v>312</v>
      </c>
      <c r="Z65" s="116">
        <v>300</v>
      </c>
    </row>
    <row r="66" spans="1:26" x14ac:dyDescent="0.25">
      <c r="S66" s="119" t="s">
        <v>40</v>
      </c>
      <c r="T66" s="119"/>
      <c r="U66" s="116"/>
      <c r="V66" s="116">
        <v>308</v>
      </c>
      <c r="W66" s="116">
        <v>327</v>
      </c>
      <c r="X66" s="116">
        <v>341</v>
      </c>
      <c r="Y66" s="116">
        <v>380</v>
      </c>
      <c r="Z66" s="116">
        <v>333</v>
      </c>
    </row>
    <row r="67" spans="1:26" x14ac:dyDescent="0.25">
      <c r="S67" s="119" t="s">
        <v>41</v>
      </c>
      <c r="T67" s="119"/>
      <c r="U67" s="116"/>
      <c r="V67" s="116">
        <v>317</v>
      </c>
      <c r="W67" s="116">
        <v>335</v>
      </c>
      <c r="X67" s="116">
        <v>384</v>
      </c>
      <c r="Y67" s="116">
        <v>413</v>
      </c>
      <c r="Z67" s="116">
        <v>412</v>
      </c>
    </row>
    <row r="68" spans="1:26" x14ac:dyDescent="0.25">
      <c r="S68" s="119" t="s">
        <v>42</v>
      </c>
      <c r="T68" s="119"/>
      <c r="U68" s="116"/>
      <c r="V68" s="116">
        <v>313</v>
      </c>
      <c r="W68" s="116">
        <v>345</v>
      </c>
      <c r="X68" s="116">
        <v>333</v>
      </c>
      <c r="Y68" s="116">
        <v>287</v>
      </c>
      <c r="Z68" s="116">
        <v>338</v>
      </c>
    </row>
    <row r="69" spans="1:26" x14ac:dyDescent="0.25">
      <c r="S69" s="119" t="s">
        <v>43</v>
      </c>
      <c r="T69" s="119"/>
      <c r="U69" s="116"/>
      <c r="V69" s="116">
        <v>316</v>
      </c>
      <c r="W69" s="116">
        <v>316</v>
      </c>
      <c r="X69" s="116">
        <v>348</v>
      </c>
      <c r="Y69" s="116">
        <v>349</v>
      </c>
      <c r="Z69" s="116">
        <v>323</v>
      </c>
    </row>
    <row r="70" spans="1:26" x14ac:dyDescent="0.25">
      <c r="S70" s="119" t="s">
        <v>44</v>
      </c>
      <c r="T70" s="119"/>
      <c r="U70" s="116"/>
      <c r="V70" s="116">
        <v>329</v>
      </c>
      <c r="W70" s="116">
        <v>376</v>
      </c>
      <c r="X70" s="116">
        <v>420</v>
      </c>
      <c r="Y70" s="116">
        <v>406</v>
      </c>
      <c r="Z70" s="116">
        <v>426</v>
      </c>
    </row>
    <row r="71" spans="1:26" x14ac:dyDescent="0.25">
      <c r="S71" s="119" t="s">
        <v>45</v>
      </c>
      <c r="T71" s="119"/>
      <c r="U71" s="116"/>
      <c r="V71" s="116">
        <v>374</v>
      </c>
      <c r="W71" s="116">
        <v>443</v>
      </c>
      <c r="X71" s="116">
        <v>464</v>
      </c>
      <c r="Y71" s="116">
        <v>463</v>
      </c>
      <c r="Z71" s="116">
        <v>441</v>
      </c>
    </row>
    <row r="72" spans="1:26" x14ac:dyDescent="0.25">
      <c r="S72" s="119" t="s">
        <v>46</v>
      </c>
      <c r="T72" s="119"/>
      <c r="U72" s="116"/>
      <c r="V72" s="116">
        <v>358</v>
      </c>
      <c r="W72" s="116">
        <v>399</v>
      </c>
      <c r="X72" s="116">
        <v>510</v>
      </c>
      <c r="Y72" s="116">
        <v>436</v>
      </c>
      <c r="Z72" s="116">
        <v>473</v>
      </c>
    </row>
    <row r="73" spans="1:26" x14ac:dyDescent="0.25">
      <c r="S73" s="119" t="s">
        <v>47</v>
      </c>
      <c r="T73" s="119"/>
      <c r="U73" s="116"/>
      <c r="V73" s="116">
        <v>294</v>
      </c>
      <c r="W73" s="116">
        <v>362</v>
      </c>
      <c r="X73" s="116">
        <v>456</v>
      </c>
      <c r="Y73" s="116">
        <v>406</v>
      </c>
      <c r="Z73" s="116">
        <v>468</v>
      </c>
    </row>
    <row r="74" spans="1:26" x14ac:dyDescent="0.25">
      <c r="S74" s="119" t="s">
        <v>48</v>
      </c>
      <c r="T74" s="119"/>
      <c r="U74" s="116"/>
      <c r="V74" s="116">
        <v>208</v>
      </c>
      <c r="W74" s="116">
        <v>239</v>
      </c>
      <c r="X74" s="116">
        <v>325</v>
      </c>
      <c r="Y74" s="116">
        <v>291</v>
      </c>
      <c r="Z74" s="116">
        <v>349</v>
      </c>
    </row>
    <row r="75" spans="1:26" x14ac:dyDescent="0.25">
      <c r="S75" s="119" t="s">
        <v>49</v>
      </c>
      <c r="T75" s="119"/>
      <c r="U75" s="116"/>
      <c r="V75" s="116">
        <v>96</v>
      </c>
      <c r="W75" s="116">
        <v>112</v>
      </c>
      <c r="X75" s="116">
        <v>178</v>
      </c>
      <c r="Y75" s="116">
        <v>161</v>
      </c>
      <c r="Z75" s="116">
        <v>201</v>
      </c>
    </row>
    <row r="76" spans="1:26" x14ac:dyDescent="0.25">
      <c r="S76" s="119" t="s">
        <v>50</v>
      </c>
      <c r="T76" s="119"/>
      <c r="U76" s="116"/>
      <c r="V76" s="116">
        <v>54</v>
      </c>
      <c r="W76" s="116">
        <v>67</v>
      </c>
      <c r="X76" s="116">
        <v>82</v>
      </c>
      <c r="Y76" s="116">
        <v>71</v>
      </c>
      <c r="Z76" s="116">
        <v>101</v>
      </c>
    </row>
    <row r="77" spans="1:26" x14ac:dyDescent="0.25">
      <c r="S77" s="119" t="s">
        <v>51</v>
      </c>
      <c r="T77" s="119"/>
      <c r="U77" s="116"/>
      <c r="V77" s="116">
        <v>22</v>
      </c>
      <c r="W77" s="116">
        <v>30</v>
      </c>
      <c r="X77" s="116">
        <v>60</v>
      </c>
      <c r="Y77" s="116">
        <v>39</v>
      </c>
      <c r="Z77" s="116">
        <v>42</v>
      </c>
    </row>
    <row r="78" spans="1:26" x14ac:dyDescent="0.25">
      <c r="S78" s="119" t="s">
        <v>52</v>
      </c>
      <c r="T78" s="119"/>
      <c r="U78" s="116"/>
      <c r="V78" s="116">
        <v>15</v>
      </c>
      <c r="W78" s="116">
        <v>17</v>
      </c>
      <c r="X78" s="116">
        <v>27</v>
      </c>
      <c r="Y78" s="116">
        <v>16</v>
      </c>
      <c r="Z78" s="116">
        <v>23</v>
      </c>
    </row>
    <row r="79" spans="1:26" x14ac:dyDescent="0.25">
      <c r="S79" s="119" t="s">
        <v>53</v>
      </c>
      <c r="T79" s="119"/>
      <c r="U79" s="116"/>
      <c r="V79" s="116">
        <v>8</v>
      </c>
      <c r="W79" s="116">
        <v>10</v>
      </c>
      <c r="X79" s="116">
        <v>19</v>
      </c>
      <c r="Y79" s="116">
        <v>12</v>
      </c>
      <c r="Z79" s="116">
        <v>20</v>
      </c>
    </row>
    <row r="80" spans="1:26" x14ac:dyDescent="0.25">
      <c r="S80" s="122" t="s">
        <v>54</v>
      </c>
      <c r="T80" s="122"/>
      <c r="U80" s="116"/>
      <c r="V80" s="116">
        <v>3401</v>
      </c>
      <c r="W80" s="116">
        <v>3793</v>
      </c>
      <c r="X80" s="116">
        <v>4487</v>
      </c>
      <c r="Y80" s="116">
        <v>4182</v>
      </c>
      <c r="Z80" s="116">
        <v>4379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Wattle Range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183</v>
      </c>
      <c r="W83" s="116">
        <v>203</v>
      </c>
      <c r="X83" s="116">
        <v>250</v>
      </c>
      <c r="Y83" s="116">
        <v>228</v>
      </c>
      <c r="Z83" s="116">
        <v>263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131</v>
      </c>
      <c r="W84" s="116">
        <v>151</v>
      </c>
      <c r="X84" s="116">
        <v>148</v>
      </c>
      <c r="Y84" s="116">
        <v>147</v>
      </c>
      <c r="Z84" s="116">
        <v>155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491</v>
      </c>
      <c r="W85" s="116">
        <v>533</v>
      </c>
      <c r="X85" s="116">
        <v>596</v>
      </c>
      <c r="Y85" s="116">
        <v>586</v>
      </c>
      <c r="Z85" s="116">
        <v>579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9,316</v>
      </c>
      <c r="D86" s="98">
        <f t="shared" ref="D86:D91" si="4">AD4</f>
        <v>5.0518718989625677E-2</v>
      </c>
      <c r="E86" s="99">
        <f t="shared" ref="E86:E91" si="5">AD4</f>
        <v>5.0518718989625677E-2</v>
      </c>
      <c r="F86" s="98">
        <f t="shared" ref="F86:F91" si="6">AF4</f>
        <v>0.27042138279012673</v>
      </c>
      <c r="G86" s="99">
        <f t="shared" ref="G86:G91" si="7">AF4</f>
        <v>0.27042138279012673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80</v>
      </c>
      <c r="W86" s="116">
        <v>105</v>
      </c>
      <c r="X86" s="116">
        <v>119</v>
      </c>
      <c r="Y86" s="116">
        <v>120</v>
      </c>
      <c r="Z86" s="116">
        <v>130</v>
      </c>
    </row>
    <row r="87" spans="1:30" ht="15" customHeight="1" x14ac:dyDescent="0.25">
      <c r="A87" s="100" t="s">
        <v>4</v>
      </c>
      <c r="B87" s="51"/>
      <c r="C87" s="101" t="str">
        <f t="shared" si="3"/>
        <v>4,937</v>
      </c>
      <c r="D87" s="98">
        <f t="shared" si="4"/>
        <v>5.3114334470989677E-2</v>
      </c>
      <c r="E87" s="99">
        <f t="shared" si="5"/>
        <v>5.3114334470989677E-2</v>
      </c>
      <c r="F87" s="98">
        <f t="shared" si="6"/>
        <v>0.2549567869852567</v>
      </c>
      <c r="G87" s="99">
        <f t="shared" si="7"/>
        <v>0.2549567869852567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40</v>
      </c>
      <c r="W87" s="116">
        <v>43</v>
      </c>
      <c r="X87" s="116">
        <v>49</v>
      </c>
      <c r="Y87" s="116">
        <v>46</v>
      </c>
      <c r="Z87" s="116">
        <v>44</v>
      </c>
    </row>
    <row r="88" spans="1:30" ht="15" customHeight="1" x14ac:dyDescent="0.25">
      <c r="A88" s="100" t="s">
        <v>5</v>
      </c>
      <c r="B88" s="51"/>
      <c r="C88" s="101" t="str">
        <f t="shared" si="3"/>
        <v>4,379</v>
      </c>
      <c r="D88" s="98">
        <f t="shared" si="4"/>
        <v>4.7357091604879109E-2</v>
      </c>
      <c r="E88" s="99">
        <f t="shared" si="5"/>
        <v>4.7357091604879109E-2</v>
      </c>
      <c r="F88" s="98">
        <f t="shared" si="6"/>
        <v>0.28642773207990602</v>
      </c>
      <c r="G88" s="99">
        <f t="shared" si="7"/>
        <v>0.28642773207990602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98</v>
      </c>
      <c r="W88" s="116">
        <v>95</v>
      </c>
      <c r="X88" s="116">
        <v>127</v>
      </c>
      <c r="Y88" s="116">
        <v>124</v>
      </c>
      <c r="Z88" s="116">
        <v>134</v>
      </c>
    </row>
    <row r="89" spans="1:30" ht="15" customHeight="1" x14ac:dyDescent="0.25">
      <c r="A89" s="51" t="s">
        <v>6</v>
      </c>
      <c r="B89" s="51"/>
      <c r="C89" s="101" t="str">
        <f t="shared" si="3"/>
        <v>6,493</v>
      </c>
      <c r="D89" s="98">
        <f t="shared" si="4"/>
        <v>9.6605303158250333E-2</v>
      </c>
      <c r="E89" s="99">
        <f t="shared" si="5"/>
        <v>9.6605303158250333E-2</v>
      </c>
      <c r="F89" s="98">
        <f t="shared" si="6"/>
        <v>0.29730269730269732</v>
      </c>
      <c r="G89" s="99">
        <f t="shared" si="7"/>
        <v>0.29730269730269732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293</v>
      </c>
      <c r="W89" s="116">
        <v>310</v>
      </c>
      <c r="X89" s="116">
        <v>357</v>
      </c>
      <c r="Y89" s="116">
        <v>364</v>
      </c>
      <c r="Z89" s="116">
        <v>366</v>
      </c>
    </row>
    <row r="90" spans="1:30" ht="15" customHeight="1" x14ac:dyDescent="0.25">
      <c r="A90" s="51" t="s">
        <v>100</v>
      </c>
      <c r="B90" s="51"/>
      <c r="C90" s="101" t="str">
        <f t="shared" si="3"/>
        <v>$35,012</v>
      </c>
      <c r="D90" s="98">
        <f t="shared" si="4"/>
        <v>3.5817187291520947E-2</v>
      </c>
      <c r="E90" s="99">
        <f t="shared" si="5"/>
        <v>3.5817187291520947E-2</v>
      </c>
      <c r="F90" s="98">
        <f t="shared" si="6"/>
        <v>0.12749299584581197</v>
      </c>
      <c r="G90" s="99">
        <f t="shared" si="7"/>
        <v>0.12749299584581197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706</v>
      </c>
      <c r="W90" s="116">
        <v>766</v>
      </c>
      <c r="X90" s="116">
        <v>859</v>
      </c>
      <c r="Y90" s="116">
        <v>837</v>
      </c>
      <c r="Z90" s="116">
        <v>883</v>
      </c>
    </row>
    <row r="91" spans="1:30" ht="15" customHeight="1" x14ac:dyDescent="0.25">
      <c r="A91" s="51" t="s">
        <v>7</v>
      </c>
      <c r="B91" s="51"/>
      <c r="C91" s="101" t="str">
        <f t="shared" si="3"/>
        <v>$336.3 mil</v>
      </c>
      <c r="D91" s="98">
        <f t="shared" si="4"/>
        <v>0.10963064087614449</v>
      </c>
      <c r="E91" s="99">
        <f t="shared" si="5"/>
        <v>0.10963064087614449</v>
      </c>
      <c r="F91" s="98">
        <f t="shared" si="6"/>
        <v>0.4126315772319693</v>
      </c>
      <c r="G91" s="99">
        <f t="shared" si="7"/>
        <v>0.4126315772319693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2677</v>
      </c>
      <c r="W91" s="116">
        <v>2889</v>
      </c>
      <c r="X91" s="116">
        <v>3429</v>
      </c>
      <c r="Y91" s="116">
        <v>3143</v>
      </c>
      <c r="Z91" s="116">
        <v>3446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113</v>
      </c>
      <c r="W93" s="116">
        <v>131</v>
      </c>
      <c r="X93" s="116">
        <v>149</v>
      </c>
      <c r="Y93" s="116">
        <v>171</v>
      </c>
      <c r="Z93" s="116">
        <v>166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286</v>
      </c>
      <c r="W94" s="116">
        <v>329</v>
      </c>
      <c r="X94" s="116">
        <v>396</v>
      </c>
      <c r="Y94" s="116">
        <v>394</v>
      </c>
      <c r="Z94" s="116">
        <v>425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89</v>
      </c>
      <c r="W95" s="116">
        <v>93</v>
      </c>
      <c r="X95" s="116">
        <v>111</v>
      </c>
      <c r="Y95" s="116">
        <v>112</v>
      </c>
      <c r="Z95" s="116">
        <v>110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389</v>
      </c>
      <c r="W96" s="116">
        <v>432</v>
      </c>
      <c r="X96" s="116">
        <v>512</v>
      </c>
      <c r="Y96" s="116">
        <v>513</v>
      </c>
      <c r="Z96" s="116">
        <v>541</v>
      </c>
    </row>
    <row r="97" spans="1:32" ht="15" customHeight="1" x14ac:dyDescent="0.25">
      <c r="S97" s="119" t="s">
        <v>191</v>
      </c>
      <c r="T97" s="119"/>
      <c r="U97" s="116"/>
      <c r="V97" s="116">
        <v>318</v>
      </c>
      <c r="W97" s="116">
        <v>355</v>
      </c>
      <c r="X97" s="116">
        <v>412</v>
      </c>
      <c r="Y97" s="116">
        <v>381</v>
      </c>
      <c r="Z97" s="116">
        <v>380</v>
      </c>
    </row>
    <row r="98" spans="1:32" ht="15" customHeight="1" x14ac:dyDescent="0.25">
      <c r="S98" s="119" t="s">
        <v>192</v>
      </c>
      <c r="T98" s="119"/>
      <c r="U98" s="116"/>
      <c r="V98" s="116">
        <v>258</v>
      </c>
      <c r="W98" s="116">
        <v>272</v>
      </c>
      <c r="X98" s="116">
        <v>299</v>
      </c>
      <c r="Y98" s="116">
        <v>277</v>
      </c>
      <c r="Z98" s="116">
        <v>290</v>
      </c>
    </row>
    <row r="99" spans="1:32" ht="15" customHeight="1" x14ac:dyDescent="0.25">
      <c r="S99" s="119" t="s">
        <v>193</v>
      </c>
      <c r="T99" s="119"/>
      <c r="U99" s="116"/>
      <c r="V99" s="116">
        <v>32</v>
      </c>
      <c r="W99" s="116">
        <v>23</v>
      </c>
      <c r="X99" s="116">
        <v>30</v>
      </c>
      <c r="Y99" s="116">
        <v>28</v>
      </c>
      <c r="Z99" s="116">
        <v>29</v>
      </c>
    </row>
    <row r="100" spans="1:32" ht="15" customHeight="1" x14ac:dyDescent="0.25">
      <c r="S100" s="119" t="s">
        <v>59</v>
      </c>
      <c r="T100" s="119"/>
      <c r="U100" s="116"/>
      <c r="V100" s="116">
        <v>322</v>
      </c>
      <c r="W100" s="116">
        <v>352</v>
      </c>
      <c r="X100" s="116">
        <v>387</v>
      </c>
      <c r="Y100" s="116">
        <v>374</v>
      </c>
      <c r="Z100" s="116">
        <v>401</v>
      </c>
    </row>
    <row r="101" spans="1:32" x14ac:dyDescent="0.25">
      <c r="A101" s="20"/>
      <c r="S101" s="122" t="s">
        <v>54</v>
      </c>
      <c r="T101" s="122"/>
      <c r="U101" s="116"/>
      <c r="V101" s="116">
        <v>2329</v>
      </c>
      <c r="W101" s="116">
        <v>2517</v>
      </c>
      <c r="X101" s="116">
        <v>2986</v>
      </c>
      <c r="Y101" s="116">
        <v>2779</v>
      </c>
      <c r="Z101" s="116">
        <v>3048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5141</v>
      </c>
      <c r="W104" s="116">
        <v>5827</v>
      </c>
      <c r="X104" s="116">
        <v>6503</v>
      </c>
      <c r="Y104" s="116">
        <v>6135</v>
      </c>
      <c r="Z104" s="116">
        <v>6419</v>
      </c>
      <c r="AB104" s="113" t="str">
        <f>TEXT(Z104,"###,###")</f>
        <v>6,419</v>
      </c>
      <c r="AD104" s="134">
        <f>Z104/($Z$4)*100</f>
        <v>68.90296264491198</v>
      </c>
      <c r="AF104" s="113"/>
    </row>
    <row r="105" spans="1:32" x14ac:dyDescent="0.25">
      <c r="S105" s="119" t="s">
        <v>18</v>
      </c>
      <c r="T105" s="119"/>
      <c r="U105" s="116"/>
      <c r="V105" s="116">
        <v>1022</v>
      </c>
      <c r="W105" s="116">
        <v>1141</v>
      </c>
      <c r="X105" s="116">
        <v>1267</v>
      </c>
      <c r="Y105" s="116">
        <v>1217</v>
      </c>
      <c r="Z105" s="116">
        <v>1251</v>
      </c>
      <c r="AB105" s="113" t="str">
        <f>TEXT(Z105,"###,###")</f>
        <v>1,251</v>
      </c>
      <c r="AD105" s="134">
        <f>Z105/($Z$4)*100</f>
        <v>13.428510090167453</v>
      </c>
      <c r="AF105" s="113"/>
    </row>
    <row r="106" spans="1:32" x14ac:dyDescent="0.25">
      <c r="S106" s="122" t="s">
        <v>54</v>
      </c>
      <c r="T106" s="122"/>
      <c r="U106" s="124"/>
      <c r="V106" s="124">
        <v>6163</v>
      </c>
      <c r="W106" s="124">
        <v>6968</v>
      </c>
      <c r="X106" s="124">
        <v>7770</v>
      </c>
      <c r="Y106" s="124">
        <v>7352</v>
      </c>
      <c r="Z106" s="124">
        <v>7670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1143</v>
      </c>
      <c r="W108" s="116">
        <v>1370</v>
      </c>
      <c r="X108" s="116">
        <v>1648</v>
      </c>
      <c r="Y108" s="116">
        <v>1315</v>
      </c>
      <c r="Z108" s="116">
        <v>1392</v>
      </c>
      <c r="AB108" s="113" t="str">
        <f>TEXT(Z108,"###,###")</f>
        <v>1,392</v>
      </c>
      <c r="AD108" s="134">
        <f>Z108/($Z$4)*100</f>
        <v>14.942035208243881</v>
      </c>
      <c r="AF108" s="113"/>
    </row>
    <row r="109" spans="1:32" x14ac:dyDescent="0.25">
      <c r="S109" s="119" t="s">
        <v>21</v>
      </c>
      <c r="T109" s="119"/>
      <c r="U109" s="116"/>
      <c r="V109" s="116">
        <v>1533</v>
      </c>
      <c r="W109" s="116">
        <v>1669</v>
      </c>
      <c r="X109" s="116">
        <v>1870</v>
      </c>
      <c r="Y109" s="116">
        <v>1555</v>
      </c>
      <c r="Z109" s="116">
        <v>1704</v>
      </c>
      <c r="AB109" s="113" t="str">
        <f>TEXT(Z109,"###,###")</f>
        <v>1,704</v>
      </c>
      <c r="AD109" s="134">
        <f>Z109/($Z$4)*100</f>
        <v>18.291112065264063</v>
      </c>
      <c r="AF109" s="113"/>
    </row>
    <row r="110" spans="1:32" x14ac:dyDescent="0.25">
      <c r="S110" s="119" t="s">
        <v>22</v>
      </c>
      <c r="T110" s="119"/>
      <c r="U110" s="116"/>
      <c r="V110" s="116">
        <v>1481</v>
      </c>
      <c r="W110" s="116">
        <v>1727</v>
      </c>
      <c r="X110" s="116">
        <v>1817</v>
      </c>
      <c r="Y110" s="116">
        <v>2127</v>
      </c>
      <c r="Z110" s="116">
        <v>2062</v>
      </c>
      <c r="AB110" s="113" t="str">
        <f>TEXT(Z110,"###,###")</f>
        <v>2,062</v>
      </c>
      <c r="AD110" s="134">
        <f>Z110/($Z$4)*100</f>
        <v>22.133963074280807</v>
      </c>
      <c r="AF110" s="113"/>
    </row>
    <row r="111" spans="1:32" x14ac:dyDescent="0.25">
      <c r="S111" s="119" t="s">
        <v>23</v>
      </c>
      <c r="T111" s="119"/>
      <c r="U111" s="116"/>
      <c r="V111" s="116">
        <v>2014</v>
      </c>
      <c r="W111" s="116">
        <v>2202</v>
      </c>
      <c r="X111" s="116">
        <v>2439</v>
      </c>
      <c r="Y111" s="116">
        <v>2364</v>
      </c>
      <c r="Z111" s="116">
        <v>2500</v>
      </c>
      <c r="AB111" s="113" t="str">
        <f>TEXT(Z111,"###,###")</f>
        <v>2,500</v>
      </c>
      <c r="AD111" s="134">
        <f>Z111/($Z$4)*100</f>
        <v>26.835551738943753</v>
      </c>
      <c r="AF111" s="113"/>
    </row>
    <row r="112" spans="1:32" x14ac:dyDescent="0.25">
      <c r="S112" s="122" t="s">
        <v>54</v>
      </c>
      <c r="T112" s="122"/>
      <c r="U112" s="116"/>
      <c r="V112" s="116">
        <v>7333</v>
      </c>
      <c r="W112" s="116">
        <v>8160</v>
      </c>
      <c r="X112" s="116">
        <v>9573</v>
      </c>
      <c r="Y112" s="116">
        <v>8866</v>
      </c>
      <c r="Z112" s="116">
        <v>9313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45.55</v>
      </c>
      <c r="W118" s="135">
        <v>43.2</v>
      </c>
      <c r="X118" s="135">
        <v>44.6</v>
      </c>
      <c r="Y118" s="135">
        <v>43.58</v>
      </c>
      <c r="Z118" s="135">
        <v>44.89</v>
      </c>
      <c r="AB118" s="113" t="str">
        <f>TEXT(Z118,"##.0")</f>
        <v>44.9</v>
      </c>
    </row>
    <row r="120" spans="19:32" x14ac:dyDescent="0.25">
      <c r="S120" s="105" t="s">
        <v>102</v>
      </c>
      <c r="T120" s="116"/>
      <c r="U120" s="116"/>
      <c r="V120" s="116">
        <v>3967</v>
      </c>
      <c r="W120" s="116">
        <v>4203</v>
      </c>
      <c r="X120" s="116">
        <v>4755</v>
      </c>
      <c r="Y120" s="116">
        <v>4578</v>
      </c>
      <c r="Z120" s="116">
        <v>4832</v>
      </c>
      <c r="AB120" s="113" t="str">
        <f>TEXT(Z120,"###,###")</f>
        <v>4,832</v>
      </c>
    </row>
    <row r="121" spans="19:32" x14ac:dyDescent="0.25">
      <c r="S121" s="105" t="s">
        <v>103</v>
      </c>
      <c r="T121" s="116"/>
      <c r="U121" s="116"/>
      <c r="V121" s="116">
        <v>573</v>
      </c>
      <c r="W121" s="116">
        <v>644</v>
      </c>
      <c r="X121" s="116">
        <v>991</v>
      </c>
      <c r="Y121" s="116">
        <v>726</v>
      </c>
      <c r="Z121" s="116">
        <v>1001</v>
      </c>
      <c r="AB121" s="113" t="str">
        <f>TEXT(Z121,"###,###")</f>
        <v>1,001</v>
      </c>
    </row>
    <row r="122" spans="19:32" x14ac:dyDescent="0.25">
      <c r="S122" s="105" t="s">
        <v>104</v>
      </c>
      <c r="T122" s="116"/>
      <c r="U122" s="116"/>
      <c r="V122" s="116">
        <v>464</v>
      </c>
      <c r="W122" s="116">
        <v>559</v>
      </c>
      <c r="X122" s="116">
        <v>674</v>
      </c>
      <c r="Y122" s="116">
        <v>620</v>
      </c>
      <c r="Z122" s="116">
        <v>659</v>
      </c>
      <c r="AB122" s="113" t="str">
        <f>TEXT(Z122,"###,###")</f>
        <v>659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4431</v>
      </c>
      <c r="W124" s="116">
        <v>4762</v>
      </c>
      <c r="X124" s="116">
        <v>5429</v>
      </c>
      <c r="Y124" s="116">
        <v>5198</v>
      </c>
      <c r="Z124" s="116">
        <v>5491</v>
      </c>
      <c r="AB124" s="113" t="str">
        <f>TEXT(Z124,"###,###")</f>
        <v>5,491</v>
      </c>
      <c r="AD124" s="131">
        <f>Z124/$Z$7*100</f>
        <v>84.567996303711695</v>
      </c>
    </row>
    <row r="125" spans="19:32" x14ac:dyDescent="0.25">
      <c r="S125" s="105" t="s">
        <v>106</v>
      </c>
      <c r="T125" s="116"/>
      <c r="U125" s="116"/>
      <c r="V125" s="116">
        <v>1037</v>
      </c>
      <c r="W125" s="116">
        <v>1203</v>
      </c>
      <c r="X125" s="116">
        <v>1665</v>
      </c>
      <c r="Y125" s="116">
        <v>1346</v>
      </c>
      <c r="Z125" s="116">
        <v>1660</v>
      </c>
      <c r="AB125" s="113" t="str">
        <f>TEXT(Z125,"###,###")</f>
        <v>1,660</v>
      </c>
      <c r="AD125" s="131">
        <f>Z125/$Z$7*100</f>
        <v>25.56599414754351</v>
      </c>
    </row>
    <row r="127" spans="19:32" x14ac:dyDescent="0.25">
      <c r="S127" s="105" t="s">
        <v>107</v>
      </c>
      <c r="T127" s="116"/>
      <c r="U127" s="116"/>
      <c r="V127" s="116">
        <v>2672</v>
      </c>
      <c r="W127" s="116">
        <v>2889</v>
      </c>
      <c r="X127" s="116">
        <v>3428</v>
      </c>
      <c r="Y127" s="116">
        <v>3147</v>
      </c>
      <c r="Z127" s="116">
        <v>3445</v>
      </c>
      <c r="AB127" s="113" t="str">
        <f>TEXT(Z127,"###,###")</f>
        <v>3,445</v>
      </c>
      <c r="AD127" s="131">
        <f>Z127/$Z$7*100</f>
        <v>53.057138456799635</v>
      </c>
    </row>
    <row r="128" spans="19:32" x14ac:dyDescent="0.25">
      <c r="S128" s="105" t="s">
        <v>108</v>
      </c>
      <c r="T128" s="116"/>
      <c r="U128" s="116"/>
      <c r="V128" s="116">
        <v>2328</v>
      </c>
      <c r="W128" s="116">
        <v>2517</v>
      </c>
      <c r="X128" s="116">
        <v>2987</v>
      </c>
      <c r="Y128" s="116">
        <v>2776</v>
      </c>
      <c r="Z128" s="116">
        <v>3048</v>
      </c>
      <c r="AB128" s="113" t="str">
        <f>TEXT(Z128,"###,###")</f>
        <v>3,048</v>
      </c>
      <c r="AD128" s="131">
        <f>Z128/$Z$7*100</f>
        <v>46.942861543200372</v>
      </c>
    </row>
    <row r="130" spans="19:20" x14ac:dyDescent="0.25">
      <c r="S130" s="105" t="s">
        <v>267</v>
      </c>
      <c r="T130" s="131">
        <v>74.418604651162795</v>
      </c>
    </row>
    <row r="131" spans="19:20" x14ac:dyDescent="0.25">
      <c r="S131" s="105" t="s">
        <v>268</v>
      </c>
      <c r="T131" s="131">
        <v>15.41660249499461</v>
      </c>
    </row>
    <row r="132" spans="19:20" x14ac:dyDescent="0.25">
      <c r="S132" s="105" t="s">
        <v>269</v>
      </c>
      <c r="T132" s="131">
        <v>10.149391652548898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6F82F7C-48A9-4CAE-B97C-A323EA380F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DB21B06-2F14-4C94-836E-5EC760BBE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342D4CF-497A-4FE4-928B-453873CB82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37A5F18-FAE1-41B8-A69C-9F497A1040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F0952-FD2E-4689-B1FA-34E6F83ADDB4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180</v>
      </c>
      <c r="T1" s="103"/>
      <c r="U1" s="103"/>
      <c r="V1" s="103"/>
      <c r="W1" s="103"/>
      <c r="X1" s="103"/>
      <c r="Y1" s="104" t="s">
        <v>258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180</v>
      </c>
      <c r="Y3" s="109" t="s">
        <v>258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10.66 West Torrens,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44815</v>
      </c>
      <c r="W4" s="112">
        <v>46338</v>
      </c>
      <c r="X4" s="112">
        <v>48507</v>
      </c>
      <c r="Y4" s="112">
        <v>50711</v>
      </c>
      <c r="Z4" s="112">
        <v>51935</v>
      </c>
      <c r="AB4" s="113" t="str">
        <f>TEXT(Z4,"###,###")</f>
        <v>51,935</v>
      </c>
      <c r="AD4" s="114">
        <f>Z4/Y4-1</f>
        <v>2.4136775058665849E-2</v>
      </c>
      <c r="AF4" s="114">
        <f>Z4/V4-1</f>
        <v>0.15887537654803086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22762</v>
      </c>
      <c r="W5" s="112">
        <v>23462</v>
      </c>
      <c r="X5" s="112">
        <v>24731</v>
      </c>
      <c r="Y5" s="112">
        <v>25666</v>
      </c>
      <c r="Z5" s="112">
        <v>26252</v>
      </c>
      <c r="AB5" s="113" t="str">
        <f>TEXT(Z5,"###,###")</f>
        <v>26,252</v>
      </c>
      <c r="AD5" s="114">
        <f t="shared" ref="AD5:AD9" si="0">Z5/Y5-1</f>
        <v>2.2831761863944422E-2</v>
      </c>
      <c r="AF5" s="114">
        <f t="shared" ref="AF5:AF9" si="1">Z5/V5-1</f>
        <v>0.15332571830243391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22053</v>
      </c>
      <c r="W6" s="112">
        <v>22876</v>
      </c>
      <c r="X6" s="112">
        <v>23776</v>
      </c>
      <c r="Y6" s="112">
        <v>25044</v>
      </c>
      <c r="Z6" s="112">
        <v>25681</v>
      </c>
      <c r="AB6" s="113" t="str">
        <f>TEXT(Z6,"###,###")</f>
        <v>25,681</v>
      </c>
      <c r="AD6" s="114">
        <f t="shared" si="0"/>
        <v>2.5435233988180705E-2</v>
      </c>
      <c r="AF6" s="114">
        <f t="shared" si="1"/>
        <v>0.16451276470321496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32148</v>
      </c>
      <c r="W7" s="112">
        <v>32501</v>
      </c>
      <c r="X7" s="112">
        <v>33618</v>
      </c>
      <c r="Y7" s="112">
        <v>34810</v>
      </c>
      <c r="Z7" s="112">
        <v>35747</v>
      </c>
      <c r="AB7" s="113" t="str">
        <f>TEXT(Z7,"###,###")</f>
        <v>35,747</v>
      </c>
      <c r="AD7" s="114">
        <f t="shared" si="0"/>
        <v>2.6917552427463409E-2</v>
      </c>
      <c r="AF7" s="114">
        <f t="shared" si="1"/>
        <v>0.11195097673261167</v>
      </c>
    </row>
    <row r="8" spans="1:32" ht="17.25" customHeight="1" x14ac:dyDescent="0.25">
      <c r="A8" s="66" t="s">
        <v>13</v>
      </c>
      <c r="B8" s="67"/>
      <c r="C8" s="31"/>
      <c r="D8" s="68" t="str">
        <f>AB4</f>
        <v>51,935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35,747</v>
      </c>
      <c r="P8" s="69"/>
      <c r="S8" s="111" t="s">
        <v>86</v>
      </c>
      <c r="T8" s="112"/>
      <c r="U8" s="112"/>
      <c r="V8" s="112">
        <v>39737</v>
      </c>
      <c r="W8" s="112">
        <v>40104</v>
      </c>
      <c r="X8" s="112">
        <v>41895</v>
      </c>
      <c r="Y8" s="112">
        <v>42458.63</v>
      </c>
      <c r="Z8" s="112">
        <v>41960.91</v>
      </c>
      <c r="AB8" s="113" t="str">
        <f>TEXT(Z8,"$###,###")</f>
        <v>$41,961</v>
      </c>
      <c r="AD8" s="114">
        <f t="shared" si="0"/>
        <v>-1.1722469613362319E-2</v>
      </c>
      <c r="AF8" s="114">
        <f t="shared" si="1"/>
        <v>5.5965724639504888E-2</v>
      </c>
    </row>
    <row r="9" spans="1:32" x14ac:dyDescent="0.25">
      <c r="A9" s="32" t="s">
        <v>15</v>
      </c>
      <c r="B9" s="73"/>
      <c r="C9" s="74"/>
      <c r="D9" s="75">
        <f>AD104</f>
        <v>76.314624049292391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50.913363359163014</v>
      </c>
      <c r="P9" s="76" t="s">
        <v>87</v>
      </c>
      <c r="S9" s="111" t="s">
        <v>7</v>
      </c>
      <c r="T9" s="112"/>
      <c r="U9" s="112"/>
      <c r="V9" s="112">
        <v>1669191363</v>
      </c>
      <c r="W9" s="112">
        <v>1716150859.5999999</v>
      </c>
      <c r="X9" s="112">
        <v>1850335070</v>
      </c>
      <c r="Y9" s="112">
        <v>1969990453</v>
      </c>
      <c r="Z9" s="112">
        <v>2071002653</v>
      </c>
      <c r="AB9" s="113" t="str">
        <f>TEXT(Z9/1000000,"$#,###.0")&amp;" mil"</f>
        <v>$2,071.0 mil</v>
      </c>
      <c r="AD9" s="114">
        <f t="shared" si="0"/>
        <v>5.1275476917247875E-2</v>
      </c>
      <c r="AF9" s="114">
        <f t="shared" si="1"/>
        <v>0.24072212384195035</v>
      </c>
    </row>
    <row r="10" spans="1:32" x14ac:dyDescent="0.25">
      <c r="A10" s="32" t="s">
        <v>18</v>
      </c>
      <c r="B10" s="73"/>
      <c r="C10" s="74"/>
      <c r="D10" s="75">
        <f>AD105</f>
        <v>16.917300471743527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49.081041765742576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84.107757294318404</v>
      </c>
      <c r="P11" s="76" t="s">
        <v>87</v>
      </c>
      <c r="S11" s="111" t="s">
        <v>30</v>
      </c>
      <c r="T11" s="116"/>
      <c r="U11" s="116"/>
      <c r="V11" s="116">
        <v>40421</v>
      </c>
      <c r="W11" s="116">
        <v>41748</v>
      </c>
      <c r="X11" s="116">
        <v>43521</v>
      </c>
      <c r="Y11" s="116">
        <v>45352</v>
      </c>
      <c r="Z11" s="116">
        <v>46251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7.0047836182057228</v>
      </c>
      <c r="P12" s="76" t="s">
        <v>87</v>
      </c>
      <c r="S12" s="111" t="s">
        <v>31</v>
      </c>
      <c r="T12" s="116"/>
      <c r="U12" s="116"/>
      <c r="V12" s="116">
        <v>4394</v>
      </c>
      <c r="W12" s="116">
        <v>4590</v>
      </c>
      <c r="X12" s="116">
        <v>4987</v>
      </c>
      <c r="Y12" s="116">
        <v>5363</v>
      </c>
      <c r="Z12" s="116">
        <v>5688</v>
      </c>
    </row>
    <row r="13" spans="1:32" ht="15" customHeight="1" x14ac:dyDescent="0.25">
      <c r="A13" s="32" t="s">
        <v>20</v>
      </c>
      <c r="B13" s="74"/>
      <c r="C13" s="74"/>
      <c r="D13" s="75">
        <f>AD108</f>
        <v>13.803793203042265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8.9014462752119066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12.883411957254259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39.6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21.405603157793397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19.033367829273068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322</v>
      </c>
      <c r="Z15" s="116">
        <v>315</v>
      </c>
      <c r="AB15" s="121">
        <f t="shared" ref="AB15:AB34" si="2">IF(Z15="np",0,Z15/$Z$34)</f>
        <v>6.0651571164510162E-3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44.50948300760566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80.966632170726925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317</v>
      </c>
      <c r="Z16" s="116">
        <v>319</v>
      </c>
      <c r="AB16" s="121">
        <f t="shared" si="2"/>
        <v>6.1421749845964263E-3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2499</v>
      </c>
      <c r="Z17" s="116">
        <v>2486</v>
      </c>
      <c r="AB17" s="121">
        <f t="shared" si="2"/>
        <v>4.7866605052372148E-2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395</v>
      </c>
      <c r="Z18" s="116">
        <v>289</v>
      </c>
      <c r="AB18" s="121">
        <f t="shared" si="2"/>
        <v>5.564540973505853E-3</v>
      </c>
    </row>
    <row r="19" spans="1:28" x14ac:dyDescent="0.25">
      <c r="A19" s="65" t="str">
        <f>$S$1&amp;" ("&amp;$V$2&amp;" to "&amp;$Z$2&amp;")"</f>
        <v>West Torrens (2015-16 to 2019-20)</v>
      </c>
      <c r="B19" s="65"/>
      <c r="C19" s="65"/>
      <c r="D19" s="65"/>
      <c r="E19" s="65"/>
      <c r="F19" s="65"/>
      <c r="G19" s="65" t="str">
        <f>$S$1&amp;" ("&amp;$V$2&amp;" to "&amp;$Z$2&amp;")"</f>
        <v>West Torrens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2649</v>
      </c>
      <c r="Z19" s="116">
        <v>2690</v>
      </c>
      <c r="AB19" s="121">
        <f t="shared" si="2"/>
        <v>5.1794516327788045E-2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1704</v>
      </c>
      <c r="Z20" s="116">
        <v>1653</v>
      </c>
      <c r="AB20" s="121">
        <f t="shared" si="2"/>
        <v>3.1827634011090573E-2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4187</v>
      </c>
      <c r="Z21" s="116">
        <v>4586</v>
      </c>
      <c r="AB21" s="121">
        <f t="shared" si="2"/>
        <v>8.8300985828712264E-2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4764</v>
      </c>
      <c r="Z22" s="116">
        <v>4858</v>
      </c>
      <c r="AB22" s="121">
        <f t="shared" si="2"/>
        <v>9.3538200862600118E-2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2092</v>
      </c>
      <c r="Z23" s="116">
        <v>2304</v>
      </c>
      <c r="AB23" s="121">
        <f t="shared" si="2"/>
        <v>4.4362292051756007E-2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834</v>
      </c>
      <c r="Z24" s="116">
        <v>758</v>
      </c>
      <c r="AB24" s="121">
        <f t="shared" si="2"/>
        <v>1.4594886013555144E-2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1721</v>
      </c>
      <c r="Z25" s="116">
        <v>1913</v>
      </c>
      <c r="AB25" s="121">
        <f t="shared" si="2"/>
        <v>3.6833795440542202E-2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826</v>
      </c>
      <c r="Z26" s="116">
        <v>851</v>
      </c>
      <c r="AB26" s="121">
        <f t="shared" si="2"/>
        <v>1.6385551447935923E-2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3737</v>
      </c>
      <c r="Z27" s="116">
        <v>3846</v>
      </c>
      <c r="AB27" s="121">
        <f t="shared" si="2"/>
        <v>7.4052680221811454E-2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5223</v>
      </c>
      <c r="Z28" s="116">
        <v>5678</v>
      </c>
      <c r="AB28" s="121">
        <f t="shared" si="2"/>
        <v>0.10932686383240912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3418</v>
      </c>
      <c r="Z29" s="116">
        <v>3003</v>
      </c>
      <c r="AB29" s="121">
        <f t="shared" si="2"/>
        <v>5.7821164510166362E-2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4159</v>
      </c>
      <c r="Z30" s="116">
        <v>4341</v>
      </c>
      <c r="AB30" s="121">
        <f t="shared" si="2"/>
        <v>8.3583641404805911E-2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6911</v>
      </c>
      <c r="Z31" s="116">
        <v>7506</v>
      </c>
      <c r="AB31" s="121">
        <f t="shared" si="2"/>
        <v>0.14452402957486138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1301</v>
      </c>
      <c r="Z32" s="116">
        <v>1238</v>
      </c>
      <c r="AB32" s="121">
        <f t="shared" si="2"/>
        <v>2.3837030191004312E-2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1804</v>
      </c>
      <c r="Z33" s="116">
        <v>1910</v>
      </c>
      <c r="AB33" s="121">
        <f t="shared" si="2"/>
        <v>3.6776032039433151E-2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50715</v>
      </c>
      <c r="Z34" s="124">
        <v>51936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28948</v>
      </c>
      <c r="AB37" s="136">
        <f>Z37/Z40*100</f>
        <v>80.966632170726925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6805</v>
      </c>
      <c r="AB38" s="136">
        <f>Z38/Z40*100</f>
        <v>19.033367829273068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35753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11</v>
      </c>
      <c r="W44" s="116">
        <v>11</v>
      </c>
      <c r="X44" s="116">
        <v>14</v>
      </c>
      <c r="Y44" s="116">
        <v>11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271</v>
      </c>
      <c r="W45" s="116">
        <v>246</v>
      </c>
      <c r="X45" s="116">
        <v>277</v>
      </c>
      <c r="Y45" s="116">
        <v>266</v>
      </c>
      <c r="Z45" s="116">
        <v>300</v>
      </c>
    </row>
    <row r="46" spans="19:32" x14ac:dyDescent="0.25">
      <c r="S46" s="119" t="s">
        <v>39</v>
      </c>
      <c r="T46" s="119"/>
      <c r="U46" s="116"/>
      <c r="V46" s="116">
        <v>1086</v>
      </c>
      <c r="W46" s="116">
        <v>1098</v>
      </c>
      <c r="X46" s="116">
        <v>1097</v>
      </c>
      <c r="Y46" s="116">
        <v>1206</v>
      </c>
      <c r="Z46" s="116">
        <v>1114</v>
      </c>
    </row>
    <row r="47" spans="19:32" x14ac:dyDescent="0.25">
      <c r="S47" s="119" t="s">
        <v>40</v>
      </c>
      <c r="T47" s="119"/>
      <c r="U47" s="116"/>
      <c r="V47" s="116">
        <v>2255</v>
      </c>
      <c r="W47" s="116">
        <v>2395</v>
      </c>
      <c r="X47" s="116">
        <v>2613</v>
      </c>
      <c r="Y47" s="116">
        <v>2713</v>
      </c>
      <c r="Z47" s="116">
        <v>2695</v>
      </c>
    </row>
    <row r="48" spans="19:32" x14ac:dyDescent="0.25">
      <c r="S48" s="119" t="s">
        <v>41</v>
      </c>
      <c r="T48" s="119"/>
      <c r="U48" s="116"/>
      <c r="V48" s="116">
        <v>3595</v>
      </c>
      <c r="W48" s="116">
        <v>3617</v>
      </c>
      <c r="X48" s="116">
        <v>3825</v>
      </c>
      <c r="Y48" s="116">
        <v>4124</v>
      </c>
      <c r="Z48" s="116">
        <v>4270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3487</v>
      </c>
      <c r="W49" s="116">
        <v>3622</v>
      </c>
      <c r="X49" s="116">
        <v>3772</v>
      </c>
      <c r="Y49" s="116">
        <v>3875</v>
      </c>
      <c r="Z49" s="116">
        <v>4071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West Torrens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2596</v>
      </c>
      <c r="W50" s="116">
        <v>2758</v>
      </c>
      <c r="X50" s="116">
        <v>2928</v>
      </c>
      <c r="Y50" s="116">
        <v>3185</v>
      </c>
      <c r="Z50" s="116">
        <v>3387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2146</v>
      </c>
      <c r="W51" s="116">
        <v>2152</v>
      </c>
      <c r="X51" s="116">
        <v>2300</v>
      </c>
      <c r="Y51" s="116">
        <v>2357</v>
      </c>
      <c r="Z51" s="116">
        <v>2387</v>
      </c>
    </row>
    <row r="52" spans="1:26" ht="15" customHeight="1" x14ac:dyDescent="0.25">
      <c r="S52" s="119" t="s">
        <v>45</v>
      </c>
      <c r="T52" s="119"/>
      <c r="U52" s="116"/>
      <c r="V52" s="116">
        <v>2024</v>
      </c>
      <c r="W52" s="116">
        <v>2120</v>
      </c>
      <c r="X52" s="116">
        <v>2196</v>
      </c>
      <c r="Y52" s="116">
        <v>2144</v>
      </c>
      <c r="Z52" s="116">
        <v>2152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1777</v>
      </c>
      <c r="W53" s="116">
        <v>1806</v>
      </c>
      <c r="X53" s="116">
        <v>1903</v>
      </c>
      <c r="Y53" s="116">
        <v>1893</v>
      </c>
      <c r="Z53" s="116">
        <v>1915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1524</v>
      </c>
      <c r="W54" s="116">
        <v>1541</v>
      </c>
      <c r="X54" s="116">
        <v>1632</v>
      </c>
      <c r="Y54" s="116">
        <v>1683</v>
      </c>
      <c r="Z54" s="116">
        <v>1697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1011</v>
      </c>
      <c r="W55" s="116">
        <v>1073</v>
      </c>
      <c r="X55" s="116">
        <v>1108</v>
      </c>
      <c r="Y55" s="116">
        <v>1159</v>
      </c>
      <c r="Z55" s="116">
        <v>1235</v>
      </c>
    </row>
    <row r="56" spans="1:26" ht="15" customHeight="1" x14ac:dyDescent="0.25">
      <c r="S56" s="119" t="s">
        <v>49</v>
      </c>
      <c r="T56" s="119"/>
      <c r="U56" s="116"/>
      <c r="V56" s="116">
        <v>535</v>
      </c>
      <c r="W56" s="116">
        <v>584</v>
      </c>
      <c r="X56" s="116">
        <v>593</v>
      </c>
      <c r="Y56" s="116">
        <v>604</v>
      </c>
      <c r="Z56" s="116">
        <v>609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188</v>
      </c>
      <c r="W57" s="116">
        <v>207</v>
      </c>
      <c r="X57" s="116">
        <v>225</v>
      </c>
      <c r="Y57" s="116">
        <v>231</v>
      </c>
      <c r="Z57" s="116">
        <v>219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117</v>
      </c>
      <c r="W58" s="116">
        <v>116</v>
      </c>
      <c r="X58" s="116">
        <v>119</v>
      </c>
      <c r="Y58" s="116">
        <v>102</v>
      </c>
      <c r="Z58" s="116">
        <v>97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75</v>
      </c>
      <c r="W59" s="116">
        <v>66</v>
      </c>
      <c r="X59" s="116">
        <v>65</v>
      </c>
      <c r="Y59" s="116">
        <v>59</v>
      </c>
      <c r="Z59" s="116">
        <v>59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68</v>
      </c>
      <c r="W60" s="116">
        <v>50</v>
      </c>
      <c r="X60" s="116">
        <v>46</v>
      </c>
      <c r="Y60" s="116">
        <v>53</v>
      </c>
      <c r="Z60" s="116">
        <v>44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22762</v>
      </c>
      <c r="W61" s="116">
        <v>23462</v>
      </c>
      <c r="X61" s="116">
        <v>24731</v>
      </c>
      <c r="Y61" s="116">
        <v>25665</v>
      </c>
      <c r="Z61" s="116">
        <v>26253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14</v>
      </c>
      <c r="W63" s="116">
        <v>14</v>
      </c>
      <c r="X63" s="116">
        <v>14</v>
      </c>
      <c r="Y63" s="116">
        <v>13</v>
      </c>
      <c r="Z63" s="116">
        <v>18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399</v>
      </c>
      <c r="W64" s="116">
        <v>380</v>
      </c>
      <c r="X64" s="116">
        <v>352</v>
      </c>
      <c r="Y64" s="116">
        <v>369</v>
      </c>
      <c r="Z64" s="116">
        <v>389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West Torrens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1107</v>
      </c>
      <c r="W65" s="116">
        <v>1263</v>
      </c>
      <c r="X65" s="116">
        <v>1263</v>
      </c>
      <c r="Y65" s="116">
        <v>1453</v>
      </c>
      <c r="Z65" s="116">
        <v>1197</v>
      </c>
    </row>
    <row r="66" spans="1:26" x14ac:dyDescent="0.25">
      <c r="S66" s="119" t="s">
        <v>40</v>
      </c>
      <c r="T66" s="119"/>
      <c r="U66" s="116"/>
      <c r="V66" s="116">
        <v>2434</v>
      </c>
      <c r="W66" s="116">
        <v>2624</v>
      </c>
      <c r="X66" s="116">
        <v>2720</v>
      </c>
      <c r="Y66" s="116">
        <v>3013</v>
      </c>
      <c r="Z66" s="116">
        <v>3194</v>
      </c>
    </row>
    <row r="67" spans="1:26" x14ac:dyDescent="0.25">
      <c r="S67" s="119" t="s">
        <v>41</v>
      </c>
      <c r="T67" s="119"/>
      <c r="U67" s="116"/>
      <c r="V67" s="116">
        <v>3503</v>
      </c>
      <c r="W67" s="116">
        <v>3571</v>
      </c>
      <c r="X67" s="116">
        <v>3748</v>
      </c>
      <c r="Y67" s="116">
        <v>3947</v>
      </c>
      <c r="Z67" s="116">
        <v>4363</v>
      </c>
    </row>
    <row r="68" spans="1:26" x14ac:dyDescent="0.25">
      <c r="S68" s="119" t="s">
        <v>42</v>
      </c>
      <c r="T68" s="119"/>
      <c r="U68" s="116"/>
      <c r="V68" s="116">
        <v>3007</v>
      </c>
      <c r="W68" s="116">
        <v>3075</v>
      </c>
      <c r="X68" s="116">
        <v>3322</v>
      </c>
      <c r="Y68" s="116">
        <v>3407</v>
      </c>
      <c r="Z68" s="116">
        <v>3591</v>
      </c>
    </row>
    <row r="69" spans="1:26" x14ac:dyDescent="0.25">
      <c r="S69" s="119" t="s">
        <v>43</v>
      </c>
      <c r="T69" s="119"/>
      <c r="U69" s="116"/>
      <c r="V69" s="116">
        <v>2250</v>
      </c>
      <c r="W69" s="116">
        <v>2274</v>
      </c>
      <c r="X69" s="116">
        <v>2407</v>
      </c>
      <c r="Y69" s="116">
        <v>2678</v>
      </c>
      <c r="Z69" s="116">
        <v>2836</v>
      </c>
    </row>
    <row r="70" spans="1:26" x14ac:dyDescent="0.25">
      <c r="S70" s="119" t="s">
        <v>44</v>
      </c>
      <c r="T70" s="119"/>
      <c r="U70" s="116"/>
      <c r="V70" s="116">
        <v>2073</v>
      </c>
      <c r="W70" s="116">
        <v>2093</v>
      </c>
      <c r="X70" s="116">
        <v>2102</v>
      </c>
      <c r="Y70" s="116">
        <v>2164</v>
      </c>
      <c r="Z70" s="116">
        <v>2183</v>
      </c>
    </row>
    <row r="71" spans="1:26" x14ac:dyDescent="0.25">
      <c r="S71" s="119" t="s">
        <v>45</v>
      </c>
      <c r="T71" s="119"/>
      <c r="U71" s="116"/>
      <c r="V71" s="116">
        <v>1964</v>
      </c>
      <c r="W71" s="116">
        <v>2118</v>
      </c>
      <c r="X71" s="116">
        <v>2235</v>
      </c>
      <c r="Y71" s="116">
        <v>2242</v>
      </c>
      <c r="Z71" s="116">
        <v>2181</v>
      </c>
    </row>
    <row r="72" spans="1:26" x14ac:dyDescent="0.25">
      <c r="S72" s="119" t="s">
        <v>46</v>
      </c>
      <c r="T72" s="119"/>
      <c r="U72" s="116"/>
      <c r="V72" s="116">
        <v>1845</v>
      </c>
      <c r="W72" s="116">
        <v>1902</v>
      </c>
      <c r="X72" s="116">
        <v>1852</v>
      </c>
      <c r="Y72" s="116">
        <v>1867</v>
      </c>
      <c r="Z72" s="116">
        <v>1881</v>
      </c>
    </row>
    <row r="73" spans="1:26" x14ac:dyDescent="0.25">
      <c r="S73" s="119" t="s">
        <v>47</v>
      </c>
      <c r="T73" s="119"/>
      <c r="U73" s="116"/>
      <c r="V73" s="116">
        <v>1569</v>
      </c>
      <c r="W73" s="116">
        <v>1622</v>
      </c>
      <c r="X73" s="116">
        <v>1700</v>
      </c>
      <c r="Y73" s="116">
        <v>1760</v>
      </c>
      <c r="Z73" s="116">
        <v>1695</v>
      </c>
    </row>
    <row r="74" spans="1:26" x14ac:dyDescent="0.25">
      <c r="S74" s="119" t="s">
        <v>48</v>
      </c>
      <c r="T74" s="119"/>
      <c r="U74" s="116"/>
      <c r="V74" s="116">
        <v>1061</v>
      </c>
      <c r="W74" s="116">
        <v>1073</v>
      </c>
      <c r="X74" s="116">
        <v>1157</v>
      </c>
      <c r="Y74" s="116">
        <v>1161</v>
      </c>
      <c r="Z74" s="116">
        <v>1170</v>
      </c>
    </row>
    <row r="75" spans="1:26" x14ac:dyDescent="0.25">
      <c r="S75" s="119" t="s">
        <v>49</v>
      </c>
      <c r="T75" s="119"/>
      <c r="U75" s="116"/>
      <c r="V75" s="116">
        <v>438</v>
      </c>
      <c r="W75" s="116">
        <v>482</v>
      </c>
      <c r="X75" s="116">
        <v>498</v>
      </c>
      <c r="Y75" s="116">
        <v>562</v>
      </c>
      <c r="Z75" s="116">
        <v>598</v>
      </c>
    </row>
    <row r="76" spans="1:26" x14ac:dyDescent="0.25">
      <c r="S76" s="119" t="s">
        <v>50</v>
      </c>
      <c r="T76" s="119"/>
      <c r="U76" s="116"/>
      <c r="V76" s="116">
        <v>165</v>
      </c>
      <c r="W76" s="116">
        <v>167</v>
      </c>
      <c r="X76" s="116">
        <v>204</v>
      </c>
      <c r="Y76" s="116">
        <v>206</v>
      </c>
      <c r="Z76" s="116">
        <v>203</v>
      </c>
    </row>
    <row r="77" spans="1:26" x14ac:dyDescent="0.25">
      <c r="S77" s="119" t="s">
        <v>51</v>
      </c>
      <c r="T77" s="119"/>
      <c r="U77" s="116"/>
      <c r="V77" s="116">
        <v>78</v>
      </c>
      <c r="W77" s="116">
        <v>79</v>
      </c>
      <c r="X77" s="116">
        <v>88</v>
      </c>
      <c r="Y77" s="116">
        <v>73</v>
      </c>
      <c r="Z77" s="116">
        <v>74</v>
      </c>
    </row>
    <row r="78" spans="1:26" x14ac:dyDescent="0.25">
      <c r="S78" s="119" t="s">
        <v>52</v>
      </c>
      <c r="T78" s="119"/>
      <c r="U78" s="116"/>
      <c r="V78" s="116">
        <v>89</v>
      </c>
      <c r="W78" s="116">
        <v>76</v>
      </c>
      <c r="X78" s="116">
        <v>68</v>
      </c>
      <c r="Y78" s="116">
        <v>58</v>
      </c>
      <c r="Z78" s="116">
        <v>44</v>
      </c>
    </row>
    <row r="79" spans="1:26" x14ac:dyDescent="0.25">
      <c r="S79" s="119" t="s">
        <v>53</v>
      </c>
      <c r="T79" s="119"/>
      <c r="U79" s="116"/>
      <c r="V79" s="116">
        <v>58</v>
      </c>
      <c r="W79" s="116">
        <v>63</v>
      </c>
      <c r="X79" s="116">
        <v>61</v>
      </c>
      <c r="Y79" s="116">
        <v>60</v>
      </c>
      <c r="Z79" s="116">
        <v>61</v>
      </c>
    </row>
    <row r="80" spans="1:26" x14ac:dyDescent="0.25">
      <c r="S80" s="122" t="s">
        <v>54</v>
      </c>
      <c r="T80" s="122"/>
      <c r="U80" s="116"/>
      <c r="V80" s="116">
        <v>22053</v>
      </c>
      <c r="W80" s="116">
        <v>22876</v>
      </c>
      <c r="X80" s="116">
        <v>23776</v>
      </c>
      <c r="Y80" s="116">
        <v>25047</v>
      </c>
      <c r="Z80" s="116">
        <v>25683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West Torrens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1786</v>
      </c>
      <c r="W83" s="116">
        <v>1867</v>
      </c>
      <c r="X83" s="116">
        <v>1967</v>
      </c>
      <c r="Y83" s="116">
        <v>1995</v>
      </c>
      <c r="Z83" s="116">
        <v>2080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2710</v>
      </c>
      <c r="W84" s="116">
        <v>2763</v>
      </c>
      <c r="X84" s="116">
        <v>3033</v>
      </c>
      <c r="Y84" s="116">
        <v>3207</v>
      </c>
      <c r="Z84" s="116">
        <v>3402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2336</v>
      </c>
      <c r="W85" s="116">
        <v>2382</v>
      </c>
      <c r="X85" s="116">
        <v>2454</v>
      </c>
      <c r="Y85" s="116">
        <v>2550</v>
      </c>
      <c r="Z85" s="116">
        <v>2533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51,935</v>
      </c>
      <c r="D86" s="98">
        <f t="shared" ref="D86:D91" si="4">AD4</f>
        <v>2.4136775058665849E-2</v>
      </c>
      <c r="E86" s="99">
        <f t="shared" ref="E86:E91" si="5">AD4</f>
        <v>2.4136775058665849E-2</v>
      </c>
      <c r="F86" s="98">
        <f t="shared" ref="F86:F91" si="6">AF4</f>
        <v>0.15887537654803086</v>
      </c>
      <c r="G86" s="99">
        <f t="shared" ref="G86:G91" si="7">AF4</f>
        <v>0.15887537654803086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1189</v>
      </c>
      <c r="W86" s="116">
        <v>1329</v>
      </c>
      <c r="X86" s="116">
        <v>1367</v>
      </c>
      <c r="Y86" s="116">
        <v>1487</v>
      </c>
      <c r="Z86" s="116">
        <v>1571</v>
      </c>
    </row>
    <row r="87" spans="1:30" ht="15" customHeight="1" x14ac:dyDescent="0.25">
      <c r="A87" s="100" t="s">
        <v>4</v>
      </c>
      <c r="B87" s="51"/>
      <c r="C87" s="101" t="str">
        <f t="shared" si="3"/>
        <v>26,252</v>
      </c>
      <c r="D87" s="98">
        <f t="shared" si="4"/>
        <v>2.2831761863944422E-2</v>
      </c>
      <c r="E87" s="99">
        <f t="shared" si="5"/>
        <v>2.2831761863944422E-2</v>
      </c>
      <c r="F87" s="98">
        <f t="shared" si="6"/>
        <v>0.15332571830243391</v>
      </c>
      <c r="G87" s="99">
        <f t="shared" si="7"/>
        <v>0.15332571830243391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1097</v>
      </c>
      <c r="W87" s="116">
        <v>1116</v>
      </c>
      <c r="X87" s="116">
        <v>1148</v>
      </c>
      <c r="Y87" s="116">
        <v>1176</v>
      </c>
      <c r="Z87" s="116">
        <v>1191</v>
      </c>
    </row>
    <row r="88" spans="1:30" ht="15" customHeight="1" x14ac:dyDescent="0.25">
      <c r="A88" s="100" t="s">
        <v>5</v>
      </c>
      <c r="B88" s="51"/>
      <c r="C88" s="101" t="str">
        <f t="shared" si="3"/>
        <v>25,681</v>
      </c>
      <c r="D88" s="98">
        <f t="shared" si="4"/>
        <v>2.5435233988180705E-2</v>
      </c>
      <c r="E88" s="99">
        <f t="shared" si="5"/>
        <v>2.5435233988180705E-2</v>
      </c>
      <c r="F88" s="98">
        <f t="shared" si="6"/>
        <v>0.16451276470321496</v>
      </c>
      <c r="G88" s="99">
        <f t="shared" si="7"/>
        <v>0.16451276470321496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1106</v>
      </c>
      <c r="W88" s="116">
        <v>1084</v>
      </c>
      <c r="X88" s="116">
        <v>1141</v>
      </c>
      <c r="Y88" s="116">
        <v>1185</v>
      </c>
      <c r="Z88" s="116">
        <v>1151</v>
      </c>
    </row>
    <row r="89" spans="1:30" ht="15" customHeight="1" x14ac:dyDescent="0.25">
      <c r="A89" s="51" t="s">
        <v>6</v>
      </c>
      <c r="B89" s="51"/>
      <c r="C89" s="101" t="str">
        <f t="shared" si="3"/>
        <v>35,747</v>
      </c>
      <c r="D89" s="98">
        <f t="shared" si="4"/>
        <v>2.6917552427463409E-2</v>
      </c>
      <c r="E89" s="99">
        <f t="shared" si="5"/>
        <v>2.6917552427463409E-2</v>
      </c>
      <c r="F89" s="98">
        <f t="shared" si="6"/>
        <v>0.11195097673261167</v>
      </c>
      <c r="G89" s="99">
        <f t="shared" si="7"/>
        <v>0.11195097673261167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934</v>
      </c>
      <c r="W89" s="116">
        <v>954</v>
      </c>
      <c r="X89" s="116">
        <v>992</v>
      </c>
      <c r="Y89" s="116">
        <v>1019</v>
      </c>
      <c r="Z89" s="116">
        <v>1018</v>
      </c>
    </row>
    <row r="90" spans="1:30" ht="15" customHeight="1" x14ac:dyDescent="0.25">
      <c r="A90" s="51" t="s">
        <v>100</v>
      </c>
      <c r="B90" s="51"/>
      <c r="C90" s="101" t="str">
        <f t="shared" si="3"/>
        <v>$41,961</v>
      </c>
      <c r="D90" s="98">
        <f t="shared" si="4"/>
        <v>-1.1722469613362319E-2</v>
      </c>
      <c r="E90" s="99">
        <f t="shared" si="5"/>
        <v>-1.1722469613362319E-2</v>
      </c>
      <c r="F90" s="98">
        <f t="shared" si="6"/>
        <v>5.5965724639504888E-2</v>
      </c>
      <c r="G90" s="99">
        <f t="shared" si="7"/>
        <v>5.5965724639504888E-2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1663</v>
      </c>
      <c r="W90" s="116">
        <v>1694</v>
      </c>
      <c r="X90" s="116">
        <v>1861</v>
      </c>
      <c r="Y90" s="116">
        <v>1950</v>
      </c>
      <c r="Z90" s="116">
        <v>1984</v>
      </c>
    </row>
    <row r="91" spans="1:30" ht="15" customHeight="1" x14ac:dyDescent="0.25">
      <c r="A91" s="51" t="s">
        <v>7</v>
      </c>
      <c r="B91" s="51"/>
      <c r="C91" s="101" t="str">
        <f t="shared" si="3"/>
        <v>$2,071.0 mil</v>
      </c>
      <c r="D91" s="98">
        <f t="shared" si="4"/>
        <v>5.1275476917247875E-2</v>
      </c>
      <c r="E91" s="99">
        <f t="shared" si="5"/>
        <v>5.1275476917247875E-2</v>
      </c>
      <c r="F91" s="98">
        <f t="shared" si="6"/>
        <v>0.24072212384195035</v>
      </c>
      <c r="G91" s="99">
        <f t="shared" si="7"/>
        <v>0.24072212384195035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16475</v>
      </c>
      <c r="W91" s="116">
        <v>16602</v>
      </c>
      <c r="X91" s="116">
        <v>17174</v>
      </c>
      <c r="Y91" s="116">
        <v>17785</v>
      </c>
      <c r="Z91" s="116">
        <v>18205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1191</v>
      </c>
      <c r="W93" s="116">
        <v>1274</v>
      </c>
      <c r="X93" s="116">
        <v>1391</v>
      </c>
      <c r="Y93" s="116">
        <v>1475</v>
      </c>
      <c r="Z93" s="116">
        <v>1557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3575</v>
      </c>
      <c r="W94" s="116">
        <v>3662</v>
      </c>
      <c r="X94" s="116">
        <v>3913</v>
      </c>
      <c r="Y94" s="116">
        <v>4112</v>
      </c>
      <c r="Z94" s="116">
        <v>4351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509</v>
      </c>
      <c r="W95" s="116">
        <v>520</v>
      </c>
      <c r="X95" s="116">
        <v>543</v>
      </c>
      <c r="Y95" s="116">
        <v>561</v>
      </c>
      <c r="Z95" s="116">
        <v>584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2164</v>
      </c>
      <c r="W96" s="116">
        <v>2327</v>
      </c>
      <c r="X96" s="116">
        <v>2542</v>
      </c>
      <c r="Y96" s="116">
        <v>2775</v>
      </c>
      <c r="Z96" s="116">
        <v>2852</v>
      </c>
    </row>
    <row r="97" spans="1:32" ht="15" customHeight="1" x14ac:dyDescent="0.25">
      <c r="S97" s="119" t="s">
        <v>191</v>
      </c>
      <c r="T97" s="119"/>
      <c r="U97" s="116"/>
      <c r="V97" s="116">
        <v>2899</v>
      </c>
      <c r="W97" s="116">
        <v>3120</v>
      </c>
      <c r="X97" s="116">
        <v>3159</v>
      </c>
      <c r="Y97" s="116">
        <v>3201</v>
      </c>
      <c r="Z97" s="116">
        <v>3194</v>
      </c>
    </row>
    <row r="98" spans="1:32" ht="15" customHeight="1" x14ac:dyDescent="0.25">
      <c r="S98" s="119" t="s">
        <v>192</v>
      </c>
      <c r="T98" s="119"/>
      <c r="U98" s="116"/>
      <c r="V98" s="116">
        <v>1605</v>
      </c>
      <c r="W98" s="116">
        <v>1569</v>
      </c>
      <c r="X98" s="116">
        <v>1648</v>
      </c>
      <c r="Y98" s="116">
        <v>1655</v>
      </c>
      <c r="Z98" s="116">
        <v>1609</v>
      </c>
    </row>
    <row r="99" spans="1:32" ht="15" customHeight="1" x14ac:dyDescent="0.25">
      <c r="S99" s="119" t="s">
        <v>193</v>
      </c>
      <c r="T99" s="119"/>
      <c r="U99" s="116"/>
      <c r="V99" s="116">
        <v>94</v>
      </c>
      <c r="W99" s="116">
        <v>94</v>
      </c>
      <c r="X99" s="116">
        <v>99</v>
      </c>
      <c r="Y99" s="116">
        <v>102</v>
      </c>
      <c r="Z99" s="116">
        <v>109</v>
      </c>
    </row>
    <row r="100" spans="1:32" ht="15" customHeight="1" x14ac:dyDescent="0.25">
      <c r="S100" s="119" t="s">
        <v>59</v>
      </c>
      <c r="T100" s="119"/>
      <c r="U100" s="116"/>
      <c r="V100" s="116">
        <v>822</v>
      </c>
      <c r="W100" s="116">
        <v>840</v>
      </c>
      <c r="X100" s="116">
        <v>887</v>
      </c>
      <c r="Y100" s="116">
        <v>929</v>
      </c>
      <c r="Z100" s="116">
        <v>982</v>
      </c>
    </row>
    <row r="101" spans="1:32" x14ac:dyDescent="0.25">
      <c r="A101" s="20"/>
      <c r="S101" s="122" t="s">
        <v>54</v>
      </c>
      <c r="T101" s="122"/>
      <c r="U101" s="116"/>
      <c r="V101" s="116">
        <v>15673</v>
      </c>
      <c r="W101" s="116">
        <v>15899</v>
      </c>
      <c r="X101" s="116">
        <v>16444</v>
      </c>
      <c r="Y101" s="116">
        <v>17022</v>
      </c>
      <c r="Z101" s="116">
        <v>17546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32949</v>
      </c>
      <c r="W104" s="116">
        <v>34769</v>
      </c>
      <c r="X104" s="116">
        <v>36162</v>
      </c>
      <c r="Y104" s="116">
        <v>38107</v>
      </c>
      <c r="Z104" s="116">
        <v>39634</v>
      </c>
      <c r="AB104" s="113" t="str">
        <f>TEXT(Z104,"###,###")</f>
        <v>39,634</v>
      </c>
      <c r="AD104" s="134">
        <f>Z104/($Z$4)*100</f>
        <v>76.314624049292391</v>
      </c>
      <c r="AF104" s="113"/>
    </row>
    <row r="105" spans="1:32" x14ac:dyDescent="0.25">
      <c r="S105" s="119" t="s">
        <v>18</v>
      </c>
      <c r="T105" s="119"/>
      <c r="U105" s="116"/>
      <c r="V105" s="116">
        <v>8035</v>
      </c>
      <c r="W105" s="116">
        <v>8230</v>
      </c>
      <c r="X105" s="116">
        <v>8667</v>
      </c>
      <c r="Y105" s="116">
        <v>8843</v>
      </c>
      <c r="Z105" s="116">
        <v>8786</v>
      </c>
      <c r="AB105" s="113" t="str">
        <f>TEXT(Z105,"###,###")</f>
        <v>8,786</v>
      </c>
      <c r="AD105" s="134">
        <f>Z105/($Z$4)*100</f>
        <v>16.917300471743527</v>
      </c>
      <c r="AF105" s="113"/>
    </row>
    <row r="106" spans="1:32" x14ac:dyDescent="0.25">
      <c r="S106" s="122" t="s">
        <v>54</v>
      </c>
      <c r="T106" s="122"/>
      <c r="U106" s="124"/>
      <c r="V106" s="124">
        <v>40984</v>
      </c>
      <c r="W106" s="124">
        <v>42999</v>
      </c>
      <c r="X106" s="124">
        <v>44829</v>
      </c>
      <c r="Y106" s="124">
        <v>46950</v>
      </c>
      <c r="Z106" s="124">
        <v>48420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5277</v>
      </c>
      <c r="W108" s="116">
        <v>5925</v>
      </c>
      <c r="X108" s="116">
        <v>7465</v>
      </c>
      <c r="Y108" s="116">
        <v>6602</v>
      </c>
      <c r="Z108" s="116">
        <v>7169</v>
      </c>
      <c r="AB108" s="113" t="str">
        <f>TEXT(Z108,"###,###")</f>
        <v>7,169</v>
      </c>
      <c r="AD108" s="134">
        <f>Z108/($Z$4)*100</f>
        <v>13.803793203042265</v>
      </c>
      <c r="AF108" s="113"/>
    </row>
    <row r="109" spans="1:32" x14ac:dyDescent="0.25">
      <c r="S109" s="119" t="s">
        <v>21</v>
      </c>
      <c r="T109" s="119"/>
      <c r="U109" s="116"/>
      <c r="V109" s="116">
        <v>6137</v>
      </c>
      <c r="W109" s="116">
        <v>6629</v>
      </c>
      <c r="X109" s="116">
        <v>6460</v>
      </c>
      <c r="Y109" s="116">
        <v>6552</v>
      </c>
      <c r="Z109" s="116">
        <v>6691</v>
      </c>
      <c r="AB109" s="113" t="str">
        <f>TEXT(Z109,"###,###")</f>
        <v>6,691</v>
      </c>
      <c r="AD109" s="134">
        <f>Z109/($Z$4)*100</f>
        <v>12.883411957254259</v>
      </c>
      <c r="AF109" s="113"/>
    </row>
    <row r="110" spans="1:32" x14ac:dyDescent="0.25">
      <c r="S110" s="119" t="s">
        <v>22</v>
      </c>
      <c r="T110" s="119"/>
      <c r="U110" s="116"/>
      <c r="V110" s="116">
        <v>9949</v>
      </c>
      <c r="W110" s="116">
        <v>10002</v>
      </c>
      <c r="X110" s="116">
        <v>10125</v>
      </c>
      <c r="Y110" s="116">
        <v>11317</v>
      </c>
      <c r="Z110" s="116">
        <v>11117</v>
      </c>
      <c r="AB110" s="113" t="str">
        <f>TEXT(Z110,"###,###")</f>
        <v>11,117</v>
      </c>
      <c r="AD110" s="134">
        <f>Z110/($Z$4)*100</f>
        <v>21.405603157793397</v>
      </c>
      <c r="AF110" s="113"/>
    </row>
    <row r="111" spans="1:32" x14ac:dyDescent="0.25">
      <c r="S111" s="119" t="s">
        <v>23</v>
      </c>
      <c r="T111" s="119"/>
      <c r="U111" s="116"/>
      <c r="V111" s="116">
        <v>19619</v>
      </c>
      <c r="W111" s="116">
        <v>20443</v>
      </c>
      <c r="X111" s="116">
        <v>20783</v>
      </c>
      <c r="Y111" s="116">
        <v>22480</v>
      </c>
      <c r="Z111" s="116">
        <v>23116</v>
      </c>
      <c r="AB111" s="113" t="str">
        <f>TEXT(Z111,"###,###")</f>
        <v>23,116</v>
      </c>
      <c r="AD111" s="134">
        <f>Z111/($Z$4)*100</f>
        <v>44.50948300760566</v>
      </c>
      <c r="AF111" s="113"/>
    </row>
    <row r="112" spans="1:32" x14ac:dyDescent="0.25">
      <c r="S112" s="122" t="s">
        <v>54</v>
      </c>
      <c r="T112" s="122"/>
      <c r="U112" s="116"/>
      <c r="V112" s="116">
        <v>44815</v>
      </c>
      <c r="W112" s="116">
        <v>46338</v>
      </c>
      <c r="X112" s="116">
        <v>48507</v>
      </c>
      <c r="Y112" s="116">
        <v>50710</v>
      </c>
      <c r="Z112" s="116">
        <v>51939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41.79</v>
      </c>
      <c r="W118" s="135">
        <v>39.880000000000003</v>
      </c>
      <c r="X118" s="135">
        <v>39.869999999999997</v>
      </c>
      <c r="Y118" s="135">
        <v>39.590000000000003</v>
      </c>
      <c r="Z118" s="135">
        <v>39.56</v>
      </c>
      <c r="AB118" s="113" t="str">
        <f>TEXT(Z118,"##.0")</f>
        <v>39.6</v>
      </c>
    </row>
    <row r="120" spans="19:32" x14ac:dyDescent="0.25">
      <c r="S120" s="105" t="s">
        <v>102</v>
      </c>
      <c r="T120" s="116"/>
      <c r="U120" s="116"/>
      <c r="V120" s="116">
        <v>27754</v>
      </c>
      <c r="W120" s="116">
        <v>27911</v>
      </c>
      <c r="X120" s="116">
        <v>28632</v>
      </c>
      <c r="Y120" s="116">
        <v>29450</v>
      </c>
      <c r="Z120" s="116">
        <v>30066</v>
      </c>
      <c r="AB120" s="113" t="str">
        <f>TEXT(Z120,"###,###")</f>
        <v>30,066</v>
      </c>
    </row>
    <row r="121" spans="19:32" x14ac:dyDescent="0.25">
      <c r="S121" s="105" t="s">
        <v>103</v>
      </c>
      <c r="T121" s="116"/>
      <c r="U121" s="116"/>
      <c r="V121" s="116">
        <v>2188</v>
      </c>
      <c r="W121" s="116">
        <v>2218</v>
      </c>
      <c r="X121" s="116">
        <v>2261</v>
      </c>
      <c r="Y121" s="116">
        <v>2352</v>
      </c>
      <c r="Z121" s="116">
        <v>2504</v>
      </c>
      <c r="AB121" s="113" t="str">
        <f>TEXT(Z121,"###,###")</f>
        <v>2,504</v>
      </c>
    </row>
    <row r="122" spans="19:32" x14ac:dyDescent="0.25">
      <c r="S122" s="105" t="s">
        <v>104</v>
      </c>
      <c r="T122" s="116"/>
      <c r="U122" s="116"/>
      <c r="V122" s="116">
        <v>2207</v>
      </c>
      <c r="W122" s="116">
        <v>2372</v>
      </c>
      <c r="X122" s="116">
        <v>2728</v>
      </c>
      <c r="Y122" s="116">
        <v>3012</v>
      </c>
      <c r="Z122" s="116">
        <v>3182</v>
      </c>
      <c r="AB122" s="113" t="str">
        <f>TEXT(Z122,"###,###")</f>
        <v>3,182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29961</v>
      </c>
      <c r="W124" s="116">
        <v>30283</v>
      </c>
      <c r="X124" s="116">
        <v>31360</v>
      </c>
      <c r="Y124" s="116">
        <v>32462</v>
      </c>
      <c r="Z124" s="116">
        <v>33248</v>
      </c>
      <c r="AB124" s="113" t="str">
        <f>TEXT(Z124,"###,###")</f>
        <v>33,248</v>
      </c>
      <c r="AD124" s="131">
        <f>Z124/$Z$7*100</f>
        <v>93.009203569530314</v>
      </c>
    </row>
    <row r="125" spans="19:32" x14ac:dyDescent="0.25">
      <c r="S125" s="105" t="s">
        <v>106</v>
      </c>
      <c r="T125" s="116"/>
      <c r="U125" s="116"/>
      <c r="V125" s="116">
        <v>4395</v>
      </c>
      <c r="W125" s="116">
        <v>4590</v>
      </c>
      <c r="X125" s="116">
        <v>4989</v>
      </c>
      <c r="Y125" s="116">
        <v>5364</v>
      </c>
      <c r="Z125" s="116">
        <v>5686</v>
      </c>
      <c r="AB125" s="113" t="str">
        <f>TEXT(Z125,"###,###")</f>
        <v>5,686</v>
      </c>
      <c r="AD125" s="131">
        <f>Z125/$Z$7*100</f>
        <v>15.906229893417628</v>
      </c>
    </row>
    <row r="127" spans="19:32" x14ac:dyDescent="0.25">
      <c r="S127" s="105" t="s">
        <v>107</v>
      </c>
      <c r="T127" s="116"/>
      <c r="U127" s="116"/>
      <c r="V127" s="116">
        <v>16475</v>
      </c>
      <c r="W127" s="116">
        <v>16602</v>
      </c>
      <c r="X127" s="116">
        <v>17174</v>
      </c>
      <c r="Y127" s="116">
        <v>17790</v>
      </c>
      <c r="Z127" s="116">
        <v>18200</v>
      </c>
      <c r="AB127" s="113" t="str">
        <f>TEXT(Z127,"###,###")</f>
        <v>18,200</v>
      </c>
      <c r="AD127" s="131">
        <f>Z127/$Z$7*100</f>
        <v>50.913363359163014</v>
      </c>
    </row>
    <row r="128" spans="19:32" x14ac:dyDescent="0.25">
      <c r="S128" s="105" t="s">
        <v>108</v>
      </c>
      <c r="T128" s="116"/>
      <c r="U128" s="116"/>
      <c r="V128" s="116">
        <v>15673</v>
      </c>
      <c r="W128" s="116">
        <v>15899</v>
      </c>
      <c r="X128" s="116">
        <v>16444</v>
      </c>
      <c r="Y128" s="116">
        <v>17024</v>
      </c>
      <c r="Z128" s="116">
        <v>17545</v>
      </c>
      <c r="AB128" s="113" t="str">
        <f>TEXT(Z128,"###,###")</f>
        <v>17,545</v>
      </c>
      <c r="AD128" s="131">
        <f>Z128/$Z$7*100</f>
        <v>49.081041765742576</v>
      </c>
    </row>
    <row r="130" spans="19:20" x14ac:dyDescent="0.25">
      <c r="S130" s="105" t="s">
        <v>267</v>
      </c>
      <c r="T130" s="131">
        <v>84.107757294318404</v>
      </c>
    </row>
    <row r="131" spans="19:20" x14ac:dyDescent="0.25">
      <c r="S131" s="105" t="s">
        <v>268</v>
      </c>
      <c r="T131" s="131">
        <v>7.0047836182057228</v>
      </c>
    </row>
    <row r="132" spans="19:20" x14ac:dyDescent="0.25">
      <c r="S132" s="105" t="s">
        <v>269</v>
      </c>
      <c r="T132" s="131">
        <v>8.9014462752119066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9B3B15-BA28-46A4-BA5C-7F2D3B413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43D5B1A-3B9D-4946-ABA0-DD6E36CFF5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E4961C0-E95C-48E1-A91A-08D5C0E4BC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74880CA-1F28-4C0B-B5B3-1C6ED08382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15F0B-C014-45C8-93B3-37D5EE468D21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181</v>
      </c>
      <c r="T1" s="103"/>
      <c r="U1" s="103"/>
      <c r="V1" s="103"/>
      <c r="W1" s="103"/>
      <c r="X1" s="103"/>
      <c r="Y1" s="104" t="s">
        <v>259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181</v>
      </c>
      <c r="Y3" s="109" t="s">
        <v>259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10.67 Whyalla,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12598</v>
      </c>
      <c r="W4" s="112">
        <v>12569</v>
      </c>
      <c r="X4" s="112">
        <v>13426</v>
      </c>
      <c r="Y4" s="112">
        <v>13769</v>
      </c>
      <c r="Z4" s="112">
        <v>13372</v>
      </c>
      <c r="AB4" s="113" t="str">
        <f>TEXT(Z4,"###,###")</f>
        <v>13,372</v>
      </c>
      <c r="AD4" s="114">
        <f>Z4/Y4-1</f>
        <v>-2.8832885467354186E-2</v>
      </c>
      <c r="AF4" s="114">
        <f>Z4/V4-1</f>
        <v>6.1438323543419493E-2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6938</v>
      </c>
      <c r="W5" s="112">
        <v>6873</v>
      </c>
      <c r="X5" s="112">
        <v>7409</v>
      </c>
      <c r="Y5" s="112">
        <v>7463</v>
      </c>
      <c r="Z5" s="112">
        <v>7178</v>
      </c>
      <c r="AB5" s="113" t="str">
        <f>TEXT(Z5,"###,###")</f>
        <v>7,178</v>
      </c>
      <c r="AD5" s="114">
        <f t="shared" ref="AD5:AD9" si="0">Z5/Y5-1</f>
        <v>-3.8188396087364351E-2</v>
      </c>
      <c r="AF5" s="114">
        <f t="shared" ref="AF5:AF9" si="1">Z5/V5-1</f>
        <v>3.4592101470164227E-2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5658</v>
      </c>
      <c r="W6" s="112">
        <v>5696</v>
      </c>
      <c r="X6" s="112">
        <v>6018</v>
      </c>
      <c r="Y6" s="112">
        <v>6301</v>
      </c>
      <c r="Z6" s="112">
        <v>6195</v>
      </c>
      <c r="AB6" s="113" t="str">
        <f>TEXT(Z6,"###,###")</f>
        <v>6,195</v>
      </c>
      <c r="AD6" s="114">
        <f t="shared" si="0"/>
        <v>-1.6822726551341094E-2</v>
      </c>
      <c r="AF6" s="114">
        <f t="shared" si="1"/>
        <v>9.4909862142099621E-2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10015</v>
      </c>
      <c r="W7" s="112">
        <v>9743</v>
      </c>
      <c r="X7" s="112">
        <v>10072</v>
      </c>
      <c r="Y7" s="112">
        <v>10263</v>
      </c>
      <c r="Z7" s="112">
        <v>10349</v>
      </c>
      <c r="AB7" s="113" t="str">
        <f>TEXT(Z7,"###,###")</f>
        <v>10,349</v>
      </c>
      <c r="AD7" s="114">
        <f t="shared" si="0"/>
        <v>8.379616096657827E-3</v>
      </c>
      <c r="AF7" s="114">
        <f t="shared" si="1"/>
        <v>3.3349975037443746E-2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13,372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10,349</v>
      </c>
      <c r="P8" s="69"/>
      <c r="S8" s="111" t="s">
        <v>86</v>
      </c>
      <c r="T8" s="112"/>
      <c r="U8" s="112"/>
      <c r="V8" s="112">
        <v>48921.91</v>
      </c>
      <c r="W8" s="112">
        <v>47921.5</v>
      </c>
      <c r="X8" s="112">
        <v>50532</v>
      </c>
      <c r="Y8" s="112">
        <v>49950.55</v>
      </c>
      <c r="Z8" s="112">
        <v>50962.83</v>
      </c>
      <c r="AB8" s="113" t="str">
        <f>TEXT(Z8,"$###,###")</f>
        <v>$50,963</v>
      </c>
      <c r="AD8" s="114">
        <f t="shared" si="0"/>
        <v>2.0265642720650678E-2</v>
      </c>
      <c r="AF8" s="114">
        <f t="shared" si="1"/>
        <v>4.1717913303057852E-2</v>
      </c>
    </row>
    <row r="9" spans="1:32" x14ac:dyDescent="0.25">
      <c r="A9" s="32" t="s">
        <v>15</v>
      </c>
      <c r="B9" s="73"/>
      <c r="C9" s="74"/>
      <c r="D9" s="75">
        <f>AD104</f>
        <v>79.658988932096918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53.898927432602186</v>
      </c>
      <c r="P9" s="76" t="s">
        <v>87</v>
      </c>
      <c r="S9" s="111" t="s">
        <v>7</v>
      </c>
      <c r="T9" s="112"/>
      <c r="U9" s="112"/>
      <c r="V9" s="112">
        <v>602677241</v>
      </c>
      <c r="W9" s="112">
        <v>574348238</v>
      </c>
      <c r="X9" s="112">
        <v>610772005</v>
      </c>
      <c r="Y9" s="112">
        <v>641737869</v>
      </c>
      <c r="Z9" s="112">
        <v>667198703</v>
      </c>
      <c r="AB9" s="113" t="str">
        <f>TEXT(Z9/1000000,"$#,###.0")&amp;" mil"</f>
        <v>$667.2 mil</v>
      </c>
      <c r="AD9" s="114">
        <f t="shared" si="0"/>
        <v>3.9674819314738041E-2</v>
      </c>
      <c r="AF9" s="114">
        <f t="shared" si="1"/>
        <v>0.10705806957790864</v>
      </c>
    </row>
    <row r="10" spans="1:32" x14ac:dyDescent="0.25">
      <c r="A10" s="32" t="s">
        <v>18</v>
      </c>
      <c r="B10" s="73"/>
      <c r="C10" s="74"/>
      <c r="D10" s="75">
        <f>AD105</f>
        <v>16.168112473825904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46.033433181949945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93.303700840660923</v>
      </c>
      <c r="P11" s="76" t="s">
        <v>87</v>
      </c>
      <c r="S11" s="111" t="s">
        <v>30</v>
      </c>
      <c r="T11" s="116"/>
      <c r="U11" s="116"/>
      <c r="V11" s="116">
        <v>11952</v>
      </c>
      <c r="W11" s="116">
        <v>11873</v>
      </c>
      <c r="X11" s="116">
        <v>12755</v>
      </c>
      <c r="Y11" s="116">
        <v>13098</v>
      </c>
      <c r="Z11" s="116">
        <v>12682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3.2370277321480336</v>
      </c>
      <c r="P12" s="76" t="s">
        <v>87</v>
      </c>
      <c r="S12" s="111" t="s">
        <v>31</v>
      </c>
      <c r="T12" s="116"/>
      <c r="U12" s="116"/>
      <c r="V12" s="116">
        <v>645</v>
      </c>
      <c r="W12" s="116">
        <v>696</v>
      </c>
      <c r="X12" s="116">
        <v>670</v>
      </c>
      <c r="Y12" s="116">
        <v>664</v>
      </c>
      <c r="Z12" s="116">
        <v>693</v>
      </c>
    </row>
    <row r="13" spans="1:32" ht="15" customHeight="1" x14ac:dyDescent="0.25">
      <c r="A13" s="32" t="s">
        <v>20</v>
      </c>
      <c r="B13" s="74"/>
      <c r="C13" s="74"/>
      <c r="D13" s="75">
        <f>AD108</f>
        <v>8.3233622494765171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3.4399458884916418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10.11815734370326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41.6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21.649715824110078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14.360262852725164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97</v>
      </c>
      <c r="Z15" s="116">
        <v>89</v>
      </c>
      <c r="AB15" s="121">
        <f t="shared" ref="AB15:AB34" si="2">IF(Z15="np",0,Z15/$Z$34)</f>
        <v>6.6561962456061627E-3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55.631169608136396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85.639737147274829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686</v>
      </c>
      <c r="Z16" s="116">
        <v>1040</v>
      </c>
      <c r="AB16" s="121">
        <f t="shared" si="2"/>
        <v>7.7780270735173129E-2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1664</v>
      </c>
      <c r="Z17" s="116">
        <v>1195</v>
      </c>
      <c r="AB17" s="121">
        <f t="shared" si="2"/>
        <v>8.9372522623588357E-2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245</v>
      </c>
      <c r="Z18" s="116">
        <v>259</v>
      </c>
      <c r="AB18" s="121">
        <f t="shared" si="2"/>
        <v>1.9370278961932542E-2</v>
      </c>
    </row>
    <row r="19" spans="1:28" x14ac:dyDescent="0.25">
      <c r="A19" s="65" t="str">
        <f>$S$1&amp;" ("&amp;$V$2&amp;" to "&amp;$Z$2&amp;")"</f>
        <v>Whyalla (2015-16 to 2019-20)</v>
      </c>
      <c r="B19" s="65"/>
      <c r="C19" s="65"/>
      <c r="D19" s="65"/>
      <c r="E19" s="65"/>
      <c r="F19" s="65"/>
      <c r="G19" s="65" t="str">
        <f>$S$1&amp;" ("&amp;$V$2&amp;" to "&amp;$Z$2&amp;")"</f>
        <v>Whyalla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1058</v>
      </c>
      <c r="Z19" s="116">
        <v>1017</v>
      </c>
      <c r="AB19" s="121">
        <f t="shared" si="2"/>
        <v>7.6060130132376044E-2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243</v>
      </c>
      <c r="Z20" s="116">
        <v>294</v>
      </c>
      <c r="AB20" s="121">
        <f t="shared" si="2"/>
        <v>2.1987884227058559E-2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1362</v>
      </c>
      <c r="Z21" s="116">
        <v>1410</v>
      </c>
      <c r="AB21" s="121">
        <f t="shared" si="2"/>
        <v>0.1054520978236482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999</v>
      </c>
      <c r="Z22" s="116">
        <v>918</v>
      </c>
      <c r="AB22" s="121">
        <f t="shared" si="2"/>
        <v>6.865604666816244E-2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642</v>
      </c>
      <c r="Z23" s="116">
        <v>527</v>
      </c>
      <c r="AB23" s="121">
        <f t="shared" si="2"/>
        <v>3.9413656420611773E-2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40</v>
      </c>
      <c r="Z24" s="116">
        <v>36</v>
      </c>
      <c r="AB24" s="121">
        <f t="shared" si="2"/>
        <v>2.6923939869867622E-3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275</v>
      </c>
      <c r="Z25" s="116">
        <v>309</v>
      </c>
      <c r="AB25" s="121">
        <f t="shared" si="2"/>
        <v>2.3109715054969712E-2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204</v>
      </c>
      <c r="Z26" s="116">
        <v>216</v>
      </c>
      <c r="AB26" s="121">
        <f t="shared" si="2"/>
        <v>1.6154363921920576E-2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471</v>
      </c>
      <c r="Z27" s="116">
        <v>469</v>
      </c>
      <c r="AB27" s="121">
        <f t="shared" si="2"/>
        <v>3.5075910552688654E-2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1484</v>
      </c>
      <c r="Z28" s="116">
        <v>1384</v>
      </c>
      <c r="AB28" s="121">
        <f t="shared" si="2"/>
        <v>0.10350759105526887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708</v>
      </c>
      <c r="Z29" s="116">
        <v>570</v>
      </c>
      <c r="AB29" s="121">
        <f t="shared" si="2"/>
        <v>4.2629571460623739E-2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1040</v>
      </c>
      <c r="Z30" s="116">
        <v>1089</v>
      </c>
      <c r="AB30" s="121">
        <f t="shared" si="2"/>
        <v>8.1444918106349559E-2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1638</v>
      </c>
      <c r="Z31" s="116">
        <v>1713</v>
      </c>
      <c r="AB31" s="121">
        <f t="shared" si="2"/>
        <v>0.12811308054745343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55</v>
      </c>
      <c r="Z32" s="116">
        <v>47</v>
      </c>
      <c r="AB32" s="121">
        <f t="shared" si="2"/>
        <v>3.5150699274549397E-3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489</v>
      </c>
      <c r="Z33" s="116">
        <v>493</v>
      </c>
      <c r="AB33" s="121">
        <f t="shared" si="2"/>
        <v>3.6870839877346497E-2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13765</v>
      </c>
      <c r="Z34" s="124">
        <v>13371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8862</v>
      </c>
      <c r="AB37" s="136">
        <f>Z37/Z40*100</f>
        <v>85.639737147274829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1486</v>
      </c>
      <c r="AB38" s="136">
        <f>Z38/Z40*100</f>
        <v>14.360262852725164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10348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</v>
      </c>
      <c r="W44" s="116">
        <v>0</v>
      </c>
      <c r="X44" s="116">
        <v>10</v>
      </c>
      <c r="Y44" s="116">
        <v>6</v>
      </c>
      <c r="Z44" s="116">
        <v>4</v>
      </c>
    </row>
    <row r="45" spans="19:32" x14ac:dyDescent="0.25">
      <c r="S45" s="119" t="s">
        <v>38</v>
      </c>
      <c r="T45" s="119"/>
      <c r="U45" s="116"/>
      <c r="V45" s="116">
        <v>117</v>
      </c>
      <c r="W45" s="116">
        <v>135</v>
      </c>
      <c r="X45" s="116">
        <v>169</v>
      </c>
      <c r="Y45" s="116">
        <v>141</v>
      </c>
      <c r="Z45" s="116">
        <v>144</v>
      </c>
    </row>
    <row r="46" spans="19:32" x14ac:dyDescent="0.25">
      <c r="S46" s="119" t="s">
        <v>39</v>
      </c>
      <c r="T46" s="119"/>
      <c r="U46" s="116"/>
      <c r="V46" s="116">
        <v>349</v>
      </c>
      <c r="W46" s="116">
        <v>295</v>
      </c>
      <c r="X46" s="116">
        <v>381</v>
      </c>
      <c r="Y46" s="116">
        <v>353</v>
      </c>
      <c r="Z46" s="116">
        <v>377</v>
      </c>
    </row>
    <row r="47" spans="19:32" x14ac:dyDescent="0.25">
      <c r="S47" s="119" t="s">
        <v>40</v>
      </c>
      <c r="T47" s="119"/>
      <c r="U47" s="116"/>
      <c r="V47" s="116">
        <v>599</v>
      </c>
      <c r="W47" s="116">
        <v>645</v>
      </c>
      <c r="X47" s="116">
        <v>682</v>
      </c>
      <c r="Y47" s="116">
        <v>628</v>
      </c>
      <c r="Z47" s="116">
        <v>574</v>
      </c>
    </row>
    <row r="48" spans="19:32" x14ac:dyDescent="0.25">
      <c r="S48" s="119" t="s">
        <v>41</v>
      </c>
      <c r="T48" s="119"/>
      <c r="U48" s="116"/>
      <c r="V48" s="116">
        <v>774</v>
      </c>
      <c r="W48" s="116">
        <v>777</v>
      </c>
      <c r="X48" s="116">
        <v>873</v>
      </c>
      <c r="Y48" s="116">
        <v>931</v>
      </c>
      <c r="Z48" s="116">
        <v>858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731</v>
      </c>
      <c r="W49" s="116">
        <v>724</v>
      </c>
      <c r="X49" s="116">
        <v>803</v>
      </c>
      <c r="Y49" s="116">
        <v>828</v>
      </c>
      <c r="Z49" s="116">
        <v>796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Whyalla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672</v>
      </c>
      <c r="W50" s="116">
        <v>645</v>
      </c>
      <c r="X50" s="116">
        <v>717</v>
      </c>
      <c r="Y50" s="116">
        <v>681</v>
      </c>
      <c r="Z50" s="116">
        <v>691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789</v>
      </c>
      <c r="W51" s="116">
        <v>698</v>
      </c>
      <c r="X51" s="116">
        <v>673</v>
      </c>
      <c r="Y51" s="116">
        <v>691</v>
      </c>
      <c r="Z51" s="116">
        <v>646</v>
      </c>
    </row>
    <row r="52" spans="1:26" ht="15" customHeight="1" x14ac:dyDescent="0.25">
      <c r="S52" s="119" t="s">
        <v>45</v>
      </c>
      <c r="T52" s="119"/>
      <c r="U52" s="116"/>
      <c r="V52" s="116">
        <v>834</v>
      </c>
      <c r="W52" s="116">
        <v>878</v>
      </c>
      <c r="X52" s="116">
        <v>866</v>
      </c>
      <c r="Y52" s="116">
        <v>833</v>
      </c>
      <c r="Z52" s="116">
        <v>751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785</v>
      </c>
      <c r="W53" s="116">
        <v>774</v>
      </c>
      <c r="X53" s="116">
        <v>807</v>
      </c>
      <c r="Y53" s="116">
        <v>883</v>
      </c>
      <c r="Z53" s="116">
        <v>802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653</v>
      </c>
      <c r="W54" s="116">
        <v>682</v>
      </c>
      <c r="X54" s="116">
        <v>723</v>
      </c>
      <c r="Y54" s="116">
        <v>730</v>
      </c>
      <c r="Z54" s="116">
        <v>754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399</v>
      </c>
      <c r="W55" s="116">
        <v>386</v>
      </c>
      <c r="X55" s="116">
        <v>461</v>
      </c>
      <c r="Y55" s="116">
        <v>487</v>
      </c>
      <c r="Z55" s="116">
        <v>478</v>
      </c>
    </row>
    <row r="56" spans="1:26" ht="15" customHeight="1" x14ac:dyDescent="0.25">
      <c r="S56" s="119" t="s">
        <v>49</v>
      </c>
      <c r="T56" s="119"/>
      <c r="U56" s="116"/>
      <c r="V56" s="116">
        <v>154</v>
      </c>
      <c r="W56" s="116">
        <v>148</v>
      </c>
      <c r="X56" s="116">
        <v>160</v>
      </c>
      <c r="Y56" s="116">
        <v>181</v>
      </c>
      <c r="Z56" s="116">
        <v>216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41</v>
      </c>
      <c r="W57" s="116">
        <v>35</v>
      </c>
      <c r="X57" s="116">
        <v>41</v>
      </c>
      <c r="Y57" s="116">
        <v>51</v>
      </c>
      <c r="Z57" s="116">
        <v>59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26</v>
      </c>
      <c r="W58" s="116">
        <v>24</v>
      </c>
      <c r="X58" s="116">
        <v>16</v>
      </c>
      <c r="Y58" s="116">
        <v>22</v>
      </c>
      <c r="Z58" s="116">
        <v>19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14</v>
      </c>
      <c r="W59" s="116">
        <v>20</v>
      </c>
      <c r="X59" s="116">
        <v>20</v>
      </c>
      <c r="Y59" s="116">
        <v>11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2</v>
      </c>
      <c r="W60" s="116">
        <v>3</v>
      </c>
      <c r="X60" s="116">
        <v>8</v>
      </c>
      <c r="Y60" s="116">
        <v>3</v>
      </c>
      <c r="Z60" s="116">
        <v>6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6936</v>
      </c>
      <c r="W61" s="116">
        <v>6873</v>
      </c>
      <c r="X61" s="116">
        <v>7408</v>
      </c>
      <c r="Y61" s="116">
        <v>7466</v>
      </c>
      <c r="Z61" s="116">
        <v>7179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</v>
      </c>
      <c r="W63" s="116">
        <v>13</v>
      </c>
      <c r="X63" s="116">
        <v>19</v>
      </c>
      <c r="Y63" s="116">
        <v>10</v>
      </c>
      <c r="Z63" s="116">
        <v>10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168</v>
      </c>
      <c r="W64" s="116">
        <v>168</v>
      </c>
      <c r="X64" s="116">
        <v>207</v>
      </c>
      <c r="Y64" s="116">
        <v>208</v>
      </c>
      <c r="Z64" s="116">
        <v>203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Whyalla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343</v>
      </c>
      <c r="W65" s="116">
        <v>326</v>
      </c>
      <c r="X65" s="116">
        <v>369</v>
      </c>
      <c r="Y65" s="116">
        <v>400</v>
      </c>
      <c r="Z65" s="116">
        <v>396</v>
      </c>
    </row>
    <row r="66" spans="1:26" x14ac:dyDescent="0.25">
      <c r="S66" s="119" t="s">
        <v>40</v>
      </c>
      <c r="T66" s="119"/>
      <c r="U66" s="116"/>
      <c r="V66" s="116">
        <v>486</v>
      </c>
      <c r="W66" s="116">
        <v>511</v>
      </c>
      <c r="X66" s="116">
        <v>522</v>
      </c>
      <c r="Y66" s="116">
        <v>542</v>
      </c>
      <c r="Z66" s="116">
        <v>531</v>
      </c>
    </row>
    <row r="67" spans="1:26" x14ac:dyDescent="0.25">
      <c r="S67" s="119" t="s">
        <v>41</v>
      </c>
      <c r="T67" s="119"/>
      <c r="U67" s="116"/>
      <c r="V67" s="116">
        <v>644</v>
      </c>
      <c r="W67" s="116">
        <v>624</v>
      </c>
      <c r="X67" s="116">
        <v>694</v>
      </c>
      <c r="Y67" s="116">
        <v>690</v>
      </c>
      <c r="Z67" s="116">
        <v>695</v>
      </c>
    </row>
    <row r="68" spans="1:26" x14ac:dyDescent="0.25">
      <c r="S68" s="119" t="s">
        <v>42</v>
      </c>
      <c r="T68" s="119"/>
      <c r="U68" s="116"/>
      <c r="V68" s="116">
        <v>607</v>
      </c>
      <c r="W68" s="116">
        <v>592</v>
      </c>
      <c r="X68" s="116">
        <v>655</v>
      </c>
      <c r="Y68" s="116">
        <v>678</v>
      </c>
      <c r="Z68" s="116">
        <v>661</v>
      </c>
    </row>
    <row r="69" spans="1:26" x14ac:dyDescent="0.25">
      <c r="S69" s="119" t="s">
        <v>43</v>
      </c>
      <c r="T69" s="119"/>
      <c r="U69" s="116"/>
      <c r="V69" s="116">
        <v>452</v>
      </c>
      <c r="W69" s="116">
        <v>460</v>
      </c>
      <c r="X69" s="116">
        <v>538</v>
      </c>
      <c r="Y69" s="116">
        <v>611</v>
      </c>
      <c r="Z69" s="116">
        <v>603</v>
      </c>
    </row>
    <row r="70" spans="1:26" x14ac:dyDescent="0.25">
      <c r="S70" s="119" t="s">
        <v>44</v>
      </c>
      <c r="T70" s="119"/>
      <c r="U70" s="116"/>
      <c r="V70" s="116">
        <v>656</v>
      </c>
      <c r="W70" s="116">
        <v>587</v>
      </c>
      <c r="X70" s="116">
        <v>573</v>
      </c>
      <c r="Y70" s="116">
        <v>542</v>
      </c>
      <c r="Z70" s="116">
        <v>525</v>
      </c>
    </row>
    <row r="71" spans="1:26" x14ac:dyDescent="0.25">
      <c r="S71" s="119" t="s">
        <v>45</v>
      </c>
      <c r="T71" s="119"/>
      <c r="U71" s="116"/>
      <c r="V71" s="116">
        <v>687</v>
      </c>
      <c r="W71" s="116">
        <v>705</v>
      </c>
      <c r="X71" s="116">
        <v>688</v>
      </c>
      <c r="Y71" s="116">
        <v>774</v>
      </c>
      <c r="Z71" s="116">
        <v>718</v>
      </c>
    </row>
    <row r="72" spans="1:26" x14ac:dyDescent="0.25">
      <c r="S72" s="119" t="s">
        <v>46</v>
      </c>
      <c r="T72" s="119"/>
      <c r="U72" s="116"/>
      <c r="V72" s="116">
        <v>637</v>
      </c>
      <c r="W72" s="116">
        <v>649</v>
      </c>
      <c r="X72" s="116">
        <v>655</v>
      </c>
      <c r="Y72" s="116">
        <v>663</v>
      </c>
      <c r="Z72" s="116">
        <v>642</v>
      </c>
    </row>
    <row r="73" spans="1:26" x14ac:dyDescent="0.25">
      <c r="S73" s="119" t="s">
        <v>47</v>
      </c>
      <c r="T73" s="119"/>
      <c r="U73" s="116"/>
      <c r="V73" s="116">
        <v>525</v>
      </c>
      <c r="W73" s="116">
        <v>544</v>
      </c>
      <c r="X73" s="116">
        <v>545</v>
      </c>
      <c r="Y73" s="116">
        <v>556</v>
      </c>
      <c r="Z73" s="116">
        <v>580</v>
      </c>
    </row>
    <row r="74" spans="1:26" x14ac:dyDescent="0.25">
      <c r="S74" s="119" t="s">
        <v>48</v>
      </c>
      <c r="T74" s="119"/>
      <c r="U74" s="116"/>
      <c r="V74" s="116">
        <v>268</v>
      </c>
      <c r="W74" s="116">
        <v>303</v>
      </c>
      <c r="X74" s="116">
        <v>330</v>
      </c>
      <c r="Y74" s="116">
        <v>386</v>
      </c>
      <c r="Z74" s="116">
        <v>393</v>
      </c>
    </row>
    <row r="75" spans="1:26" x14ac:dyDescent="0.25">
      <c r="S75" s="119" t="s">
        <v>49</v>
      </c>
      <c r="T75" s="119"/>
      <c r="U75" s="116"/>
      <c r="V75" s="116">
        <v>104</v>
      </c>
      <c r="W75" s="116">
        <v>117</v>
      </c>
      <c r="X75" s="116">
        <v>129</v>
      </c>
      <c r="Y75" s="116">
        <v>119</v>
      </c>
      <c r="Z75" s="116">
        <v>135</v>
      </c>
    </row>
    <row r="76" spans="1:26" x14ac:dyDescent="0.25">
      <c r="S76" s="119" t="s">
        <v>50</v>
      </c>
      <c r="T76" s="119"/>
      <c r="U76" s="116"/>
      <c r="V76" s="116">
        <v>42</v>
      </c>
      <c r="W76" s="116">
        <v>59</v>
      </c>
      <c r="X76" s="116">
        <v>49</v>
      </c>
      <c r="Y76" s="116">
        <v>67</v>
      </c>
      <c r="Z76" s="116">
        <v>54</v>
      </c>
    </row>
    <row r="77" spans="1:26" x14ac:dyDescent="0.25">
      <c r="S77" s="119" t="s">
        <v>51</v>
      </c>
      <c r="T77" s="119"/>
      <c r="U77" s="116"/>
      <c r="V77" s="116">
        <v>28</v>
      </c>
      <c r="W77" s="116">
        <v>22</v>
      </c>
      <c r="X77" s="116">
        <v>21</v>
      </c>
      <c r="Y77" s="116">
        <v>21</v>
      </c>
      <c r="Z77" s="116">
        <v>23</v>
      </c>
    </row>
    <row r="78" spans="1:26" x14ac:dyDescent="0.25">
      <c r="S78" s="119" t="s">
        <v>52</v>
      </c>
      <c r="T78" s="119"/>
      <c r="U78" s="116"/>
      <c r="V78" s="116">
        <v>7</v>
      </c>
      <c r="W78" s="116">
        <v>12</v>
      </c>
      <c r="X78" s="116">
        <v>16</v>
      </c>
      <c r="Y78" s="116">
        <v>16</v>
      </c>
      <c r="Z78" s="116">
        <v>14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2</v>
      </c>
      <c r="Y79" s="116">
        <v>7</v>
      </c>
      <c r="Z79" s="116">
        <v>14</v>
      </c>
    </row>
    <row r="80" spans="1:26" x14ac:dyDescent="0.25">
      <c r="S80" s="122" t="s">
        <v>54</v>
      </c>
      <c r="T80" s="122"/>
      <c r="U80" s="116"/>
      <c r="V80" s="116">
        <v>5663</v>
      </c>
      <c r="W80" s="116">
        <v>5696</v>
      </c>
      <c r="X80" s="116">
        <v>6016</v>
      </c>
      <c r="Y80" s="116">
        <v>6302</v>
      </c>
      <c r="Z80" s="116">
        <v>6194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Whyalla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394</v>
      </c>
      <c r="W83" s="116">
        <v>369</v>
      </c>
      <c r="X83" s="116">
        <v>378</v>
      </c>
      <c r="Y83" s="116">
        <v>375</v>
      </c>
      <c r="Z83" s="116">
        <v>385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457</v>
      </c>
      <c r="W84" s="116">
        <v>455</v>
      </c>
      <c r="X84" s="116">
        <v>461</v>
      </c>
      <c r="Y84" s="116">
        <v>463</v>
      </c>
      <c r="Z84" s="116">
        <v>450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1545</v>
      </c>
      <c r="W85" s="116">
        <v>1495</v>
      </c>
      <c r="X85" s="116">
        <v>1580</v>
      </c>
      <c r="Y85" s="116">
        <v>1576</v>
      </c>
      <c r="Z85" s="116">
        <v>1621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13,372</v>
      </c>
      <c r="D86" s="98">
        <f t="shared" ref="D86:D91" si="4">AD4</f>
        <v>-2.8832885467354186E-2</v>
      </c>
      <c r="E86" s="99">
        <f t="shared" ref="E86:E91" si="5">AD4</f>
        <v>-2.8832885467354186E-2</v>
      </c>
      <c r="F86" s="98">
        <f t="shared" ref="F86:F91" si="6">AF4</f>
        <v>6.1438323543419493E-2</v>
      </c>
      <c r="G86" s="99">
        <f t="shared" ref="G86:G91" si="7">AF4</f>
        <v>6.1438323543419493E-2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204</v>
      </c>
      <c r="W86" s="116">
        <v>215</v>
      </c>
      <c r="X86" s="116">
        <v>210</v>
      </c>
      <c r="Y86" s="116">
        <v>236</v>
      </c>
      <c r="Z86" s="116">
        <v>239</v>
      </c>
    </row>
    <row r="87" spans="1:30" ht="15" customHeight="1" x14ac:dyDescent="0.25">
      <c r="A87" s="100" t="s">
        <v>4</v>
      </c>
      <c r="B87" s="51"/>
      <c r="C87" s="101" t="str">
        <f t="shared" si="3"/>
        <v>7,178</v>
      </c>
      <c r="D87" s="98">
        <f t="shared" si="4"/>
        <v>-3.8188396087364351E-2</v>
      </c>
      <c r="E87" s="99">
        <f t="shared" si="5"/>
        <v>-3.8188396087364351E-2</v>
      </c>
      <c r="F87" s="98">
        <f t="shared" si="6"/>
        <v>3.4592101470164227E-2</v>
      </c>
      <c r="G87" s="99">
        <f t="shared" si="7"/>
        <v>3.4592101470164227E-2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144</v>
      </c>
      <c r="W87" s="116">
        <v>132</v>
      </c>
      <c r="X87" s="116">
        <v>135</v>
      </c>
      <c r="Y87" s="116">
        <v>131</v>
      </c>
      <c r="Z87" s="116">
        <v>115</v>
      </c>
    </row>
    <row r="88" spans="1:30" ht="15" customHeight="1" x14ac:dyDescent="0.25">
      <c r="A88" s="100" t="s">
        <v>5</v>
      </c>
      <c r="B88" s="51"/>
      <c r="C88" s="101" t="str">
        <f t="shared" si="3"/>
        <v>6,195</v>
      </c>
      <c r="D88" s="98">
        <f t="shared" si="4"/>
        <v>-1.6822726551341094E-2</v>
      </c>
      <c r="E88" s="99">
        <f t="shared" si="5"/>
        <v>-1.6822726551341094E-2</v>
      </c>
      <c r="F88" s="98">
        <f t="shared" si="6"/>
        <v>9.4909862142099621E-2</v>
      </c>
      <c r="G88" s="99">
        <f t="shared" si="7"/>
        <v>9.4909862142099621E-2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176</v>
      </c>
      <c r="W88" s="116">
        <v>159</v>
      </c>
      <c r="X88" s="116">
        <v>188</v>
      </c>
      <c r="Y88" s="116">
        <v>193</v>
      </c>
      <c r="Z88" s="116">
        <v>189</v>
      </c>
    </row>
    <row r="89" spans="1:30" ht="15" customHeight="1" x14ac:dyDescent="0.25">
      <c r="A89" s="51" t="s">
        <v>6</v>
      </c>
      <c r="B89" s="51"/>
      <c r="C89" s="101" t="str">
        <f t="shared" si="3"/>
        <v>10,349</v>
      </c>
      <c r="D89" s="98">
        <f t="shared" si="4"/>
        <v>8.379616096657827E-3</v>
      </c>
      <c r="E89" s="99">
        <f t="shared" si="5"/>
        <v>8.379616096657827E-3</v>
      </c>
      <c r="F89" s="98">
        <f t="shared" si="6"/>
        <v>3.3349975037443746E-2</v>
      </c>
      <c r="G89" s="99">
        <f t="shared" si="7"/>
        <v>3.3349975037443746E-2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993</v>
      </c>
      <c r="W89" s="116">
        <v>930</v>
      </c>
      <c r="X89" s="116">
        <v>992</v>
      </c>
      <c r="Y89" s="116">
        <v>1011</v>
      </c>
      <c r="Z89" s="116">
        <v>1032</v>
      </c>
    </row>
    <row r="90" spans="1:30" ht="15" customHeight="1" x14ac:dyDescent="0.25">
      <c r="A90" s="51" t="s">
        <v>100</v>
      </c>
      <c r="B90" s="51"/>
      <c r="C90" s="101" t="str">
        <f t="shared" si="3"/>
        <v>$50,963</v>
      </c>
      <c r="D90" s="98">
        <f t="shared" si="4"/>
        <v>2.0265642720650678E-2</v>
      </c>
      <c r="E90" s="99">
        <f t="shared" si="5"/>
        <v>2.0265642720650678E-2</v>
      </c>
      <c r="F90" s="98">
        <f t="shared" si="6"/>
        <v>4.1717913303057852E-2</v>
      </c>
      <c r="G90" s="99">
        <f t="shared" si="7"/>
        <v>4.1717913303057852E-2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661</v>
      </c>
      <c r="W90" s="116">
        <v>689</v>
      </c>
      <c r="X90" s="116">
        <v>783</v>
      </c>
      <c r="Y90" s="116">
        <v>832</v>
      </c>
      <c r="Z90" s="116">
        <v>827</v>
      </c>
    </row>
    <row r="91" spans="1:30" ht="15" customHeight="1" x14ac:dyDescent="0.25">
      <c r="A91" s="51" t="s">
        <v>7</v>
      </c>
      <c r="B91" s="51"/>
      <c r="C91" s="101" t="str">
        <f t="shared" si="3"/>
        <v>$667.2 mil</v>
      </c>
      <c r="D91" s="98">
        <f t="shared" si="4"/>
        <v>3.9674819314738041E-2</v>
      </c>
      <c r="E91" s="99">
        <f t="shared" si="5"/>
        <v>3.9674819314738041E-2</v>
      </c>
      <c r="F91" s="98">
        <f t="shared" si="6"/>
        <v>0.10705806957790864</v>
      </c>
      <c r="G91" s="99">
        <f t="shared" si="7"/>
        <v>0.10705806957790864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5529</v>
      </c>
      <c r="W91" s="116">
        <v>5293</v>
      </c>
      <c r="X91" s="116">
        <v>5501</v>
      </c>
      <c r="Y91" s="116">
        <v>5574</v>
      </c>
      <c r="Z91" s="116">
        <v>5578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294</v>
      </c>
      <c r="W93" s="116">
        <v>308</v>
      </c>
      <c r="X93" s="116">
        <v>336</v>
      </c>
      <c r="Y93" s="116">
        <v>347</v>
      </c>
      <c r="Z93" s="116">
        <v>353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799</v>
      </c>
      <c r="W94" s="116">
        <v>799</v>
      </c>
      <c r="X94" s="116">
        <v>817</v>
      </c>
      <c r="Y94" s="116">
        <v>835</v>
      </c>
      <c r="Z94" s="116">
        <v>819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181</v>
      </c>
      <c r="W95" s="116">
        <v>165</v>
      </c>
      <c r="X95" s="116">
        <v>176</v>
      </c>
      <c r="Y95" s="116">
        <v>177</v>
      </c>
      <c r="Z95" s="116">
        <v>194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758</v>
      </c>
      <c r="W96" s="116">
        <v>799</v>
      </c>
      <c r="X96" s="116">
        <v>866</v>
      </c>
      <c r="Y96" s="116">
        <v>903</v>
      </c>
      <c r="Z96" s="116">
        <v>961</v>
      </c>
    </row>
    <row r="97" spans="1:32" ht="15" customHeight="1" x14ac:dyDescent="0.25">
      <c r="S97" s="119" t="s">
        <v>191</v>
      </c>
      <c r="T97" s="119"/>
      <c r="U97" s="116"/>
      <c r="V97" s="116">
        <v>645</v>
      </c>
      <c r="W97" s="116">
        <v>668</v>
      </c>
      <c r="X97" s="116">
        <v>689</v>
      </c>
      <c r="Y97" s="116">
        <v>674</v>
      </c>
      <c r="Z97" s="116">
        <v>640</v>
      </c>
    </row>
    <row r="98" spans="1:32" ht="15" customHeight="1" x14ac:dyDescent="0.25">
      <c r="S98" s="119" t="s">
        <v>192</v>
      </c>
      <c r="T98" s="119"/>
      <c r="U98" s="116"/>
      <c r="V98" s="116">
        <v>595</v>
      </c>
      <c r="W98" s="116">
        <v>569</v>
      </c>
      <c r="X98" s="116">
        <v>569</v>
      </c>
      <c r="Y98" s="116">
        <v>593</v>
      </c>
      <c r="Z98" s="116">
        <v>616</v>
      </c>
    </row>
    <row r="99" spans="1:32" ht="15" customHeight="1" x14ac:dyDescent="0.25">
      <c r="S99" s="119" t="s">
        <v>193</v>
      </c>
      <c r="T99" s="119"/>
      <c r="U99" s="116"/>
      <c r="V99" s="116">
        <v>74</v>
      </c>
      <c r="W99" s="116">
        <v>78</v>
      </c>
      <c r="X99" s="116">
        <v>88</v>
      </c>
      <c r="Y99" s="116">
        <v>122</v>
      </c>
      <c r="Z99" s="116">
        <v>142</v>
      </c>
    </row>
    <row r="100" spans="1:32" ht="15" customHeight="1" x14ac:dyDescent="0.25">
      <c r="S100" s="119" t="s">
        <v>59</v>
      </c>
      <c r="T100" s="119"/>
      <c r="U100" s="116"/>
      <c r="V100" s="116">
        <v>367</v>
      </c>
      <c r="W100" s="116">
        <v>356</v>
      </c>
      <c r="X100" s="116">
        <v>392</v>
      </c>
      <c r="Y100" s="116">
        <v>435</v>
      </c>
      <c r="Z100" s="116">
        <v>442</v>
      </c>
    </row>
    <row r="101" spans="1:32" x14ac:dyDescent="0.25">
      <c r="A101" s="20"/>
      <c r="S101" s="122" t="s">
        <v>54</v>
      </c>
      <c r="T101" s="122"/>
      <c r="U101" s="116"/>
      <c r="V101" s="116">
        <v>4488</v>
      </c>
      <c r="W101" s="116">
        <v>4450</v>
      </c>
      <c r="X101" s="116">
        <v>4567</v>
      </c>
      <c r="Y101" s="116">
        <v>4691</v>
      </c>
      <c r="Z101" s="116">
        <v>4765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9848</v>
      </c>
      <c r="W104" s="116">
        <v>9742</v>
      </c>
      <c r="X104" s="116">
        <v>10638</v>
      </c>
      <c r="Y104" s="116">
        <v>10909</v>
      </c>
      <c r="Z104" s="116">
        <v>10652</v>
      </c>
      <c r="AB104" s="113" t="str">
        <f>TEXT(Z104,"###,###")</f>
        <v>10,652</v>
      </c>
      <c r="AD104" s="134">
        <f>Z104/($Z$4)*100</f>
        <v>79.658988932096918</v>
      </c>
      <c r="AF104" s="113"/>
    </row>
    <row r="105" spans="1:32" x14ac:dyDescent="0.25">
      <c r="S105" s="119" t="s">
        <v>18</v>
      </c>
      <c r="T105" s="119"/>
      <c r="U105" s="116"/>
      <c r="V105" s="116">
        <v>2046</v>
      </c>
      <c r="W105" s="116">
        <v>2201</v>
      </c>
      <c r="X105" s="116">
        <v>2156</v>
      </c>
      <c r="Y105" s="116">
        <v>2262</v>
      </c>
      <c r="Z105" s="116">
        <v>2162</v>
      </c>
      <c r="AB105" s="113" t="str">
        <f>TEXT(Z105,"###,###")</f>
        <v>2,162</v>
      </c>
      <c r="AD105" s="134">
        <f>Z105/($Z$4)*100</f>
        <v>16.168112473825904</v>
      </c>
      <c r="AF105" s="113"/>
    </row>
    <row r="106" spans="1:32" x14ac:dyDescent="0.25">
      <c r="S106" s="122" t="s">
        <v>54</v>
      </c>
      <c r="T106" s="122"/>
      <c r="U106" s="124"/>
      <c r="V106" s="124">
        <v>11894</v>
      </c>
      <c r="W106" s="124">
        <v>11943</v>
      </c>
      <c r="X106" s="124">
        <v>12794</v>
      </c>
      <c r="Y106" s="124">
        <v>13171</v>
      </c>
      <c r="Z106" s="124">
        <v>12814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1122</v>
      </c>
      <c r="W108" s="116">
        <v>1005</v>
      </c>
      <c r="X108" s="116">
        <v>1219</v>
      </c>
      <c r="Y108" s="116">
        <v>1071</v>
      </c>
      <c r="Z108" s="116">
        <v>1113</v>
      </c>
      <c r="AB108" s="113" t="str">
        <f>TEXT(Z108,"###,###")</f>
        <v>1,113</v>
      </c>
      <c r="AD108" s="134">
        <f>Z108/($Z$4)*100</f>
        <v>8.3233622494765171</v>
      </c>
      <c r="AF108" s="113"/>
    </row>
    <row r="109" spans="1:32" x14ac:dyDescent="0.25">
      <c r="S109" s="119" t="s">
        <v>21</v>
      </c>
      <c r="T109" s="119"/>
      <c r="U109" s="116"/>
      <c r="V109" s="116">
        <v>1401</v>
      </c>
      <c r="W109" s="116">
        <v>1431</v>
      </c>
      <c r="X109" s="116">
        <v>1563</v>
      </c>
      <c r="Y109" s="116">
        <v>1653</v>
      </c>
      <c r="Z109" s="116">
        <v>1353</v>
      </c>
      <c r="AB109" s="113" t="str">
        <f>TEXT(Z109,"###,###")</f>
        <v>1,353</v>
      </c>
      <c r="AD109" s="134">
        <f>Z109/($Z$4)*100</f>
        <v>10.11815734370326</v>
      </c>
      <c r="AF109" s="113"/>
    </row>
    <row r="110" spans="1:32" x14ac:dyDescent="0.25">
      <c r="S110" s="119" t="s">
        <v>22</v>
      </c>
      <c r="T110" s="119"/>
      <c r="U110" s="116"/>
      <c r="V110" s="116">
        <v>2394</v>
      </c>
      <c r="W110" s="116">
        <v>2433</v>
      </c>
      <c r="X110" s="116">
        <v>2703</v>
      </c>
      <c r="Y110" s="116">
        <v>2880</v>
      </c>
      <c r="Z110" s="116">
        <v>2895</v>
      </c>
      <c r="AB110" s="113" t="str">
        <f>TEXT(Z110,"###,###")</f>
        <v>2,895</v>
      </c>
      <c r="AD110" s="134">
        <f>Z110/($Z$4)*100</f>
        <v>21.649715824110078</v>
      </c>
      <c r="AF110" s="113"/>
    </row>
    <row r="111" spans="1:32" x14ac:dyDescent="0.25">
      <c r="S111" s="119" t="s">
        <v>23</v>
      </c>
      <c r="T111" s="119"/>
      <c r="U111" s="116"/>
      <c r="V111" s="116">
        <v>6980</v>
      </c>
      <c r="W111" s="116">
        <v>7074</v>
      </c>
      <c r="X111" s="116">
        <v>7321</v>
      </c>
      <c r="Y111" s="116">
        <v>7565</v>
      </c>
      <c r="Z111" s="116">
        <v>7439</v>
      </c>
      <c r="AB111" s="113" t="str">
        <f>TEXT(Z111,"###,###")</f>
        <v>7,439</v>
      </c>
      <c r="AD111" s="134">
        <f>Z111/($Z$4)*100</f>
        <v>55.631169608136396</v>
      </c>
      <c r="AF111" s="113"/>
    </row>
    <row r="112" spans="1:32" x14ac:dyDescent="0.25">
      <c r="S112" s="122" t="s">
        <v>54</v>
      </c>
      <c r="T112" s="122"/>
      <c r="U112" s="116"/>
      <c r="V112" s="116">
        <v>12598</v>
      </c>
      <c r="W112" s="116">
        <v>12569</v>
      </c>
      <c r="X112" s="116">
        <v>13426</v>
      </c>
      <c r="Y112" s="116">
        <v>13770</v>
      </c>
      <c r="Z112" s="116">
        <v>13372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44.05</v>
      </c>
      <c r="W118" s="135">
        <v>41.29</v>
      </c>
      <c r="X118" s="135">
        <v>41.29</v>
      </c>
      <c r="Y118" s="135">
        <v>41.41</v>
      </c>
      <c r="Z118" s="135">
        <v>41.59</v>
      </c>
      <c r="AB118" s="113" t="str">
        <f>TEXT(Z118,"##.0")</f>
        <v>41.6</v>
      </c>
    </row>
    <row r="120" spans="19:32" x14ac:dyDescent="0.25">
      <c r="S120" s="105" t="s">
        <v>102</v>
      </c>
      <c r="T120" s="116"/>
      <c r="U120" s="116"/>
      <c r="V120" s="116">
        <v>9371</v>
      </c>
      <c r="W120" s="116">
        <v>9047</v>
      </c>
      <c r="X120" s="116">
        <v>9403</v>
      </c>
      <c r="Y120" s="116">
        <v>9597</v>
      </c>
      <c r="Z120" s="116">
        <v>9656</v>
      </c>
      <c r="AB120" s="113" t="str">
        <f>TEXT(Z120,"###,###")</f>
        <v>9,656</v>
      </c>
    </row>
    <row r="121" spans="19:32" x14ac:dyDescent="0.25">
      <c r="S121" s="105" t="s">
        <v>103</v>
      </c>
      <c r="T121" s="116"/>
      <c r="U121" s="116"/>
      <c r="V121" s="116">
        <v>331</v>
      </c>
      <c r="W121" s="116">
        <v>332</v>
      </c>
      <c r="X121" s="116">
        <v>326</v>
      </c>
      <c r="Y121" s="116">
        <v>351</v>
      </c>
      <c r="Z121" s="116">
        <v>335</v>
      </c>
      <c r="AB121" s="113" t="str">
        <f>TEXT(Z121,"###,###")</f>
        <v>335</v>
      </c>
    </row>
    <row r="122" spans="19:32" x14ac:dyDescent="0.25">
      <c r="S122" s="105" t="s">
        <v>104</v>
      </c>
      <c r="T122" s="116"/>
      <c r="U122" s="116"/>
      <c r="V122" s="116">
        <v>318</v>
      </c>
      <c r="W122" s="116">
        <v>364</v>
      </c>
      <c r="X122" s="116">
        <v>347</v>
      </c>
      <c r="Y122" s="116">
        <v>319</v>
      </c>
      <c r="Z122" s="116">
        <v>356</v>
      </c>
      <c r="AB122" s="113" t="str">
        <f>TEXT(Z122,"###,###")</f>
        <v>356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9689</v>
      </c>
      <c r="W124" s="116">
        <v>9411</v>
      </c>
      <c r="X124" s="116">
        <v>9750</v>
      </c>
      <c r="Y124" s="116">
        <v>9916</v>
      </c>
      <c r="Z124" s="116">
        <v>10012</v>
      </c>
      <c r="AB124" s="113" t="str">
        <f>TEXT(Z124,"###,###")</f>
        <v>10,012</v>
      </c>
      <c r="AD124" s="131">
        <f>Z124/$Z$7*100</f>
        <v>96.743646729152573</v>
      </c>
    </row>
    <row r="125" spans="19:32" x14ac:dyDescent="0.25">
      <c r="S125" s="105" t="s">
        <v>106</v>
      </c>
      <c r="T125" s="116"/>
      <c r="U125" s="116"/>
      <c r="V125" s="116">
        <v>649</v>
      </c>
      <c r="W125" s="116">
        <v>696</v>
      </c>
      <c r="X125" s="116">
        <v>673</v>
      </c>
      <c r="Y125" s="116">
        <v>670</v>
      </c>
      <c r="Z125" s="116">
        <v>691</v>
      </c>
      <c r="AB125" s="113" t="str">
        <f>TEXT(Z125,"###,###")</f>
        <v>691</v>
      </c>
      <c r="AD125" s="131">
        <f>Z125/$Z$7*100</f>
        <v>6.6769736206396759</v>
      </c>
    </row>
    <row r="127" spans="19:32" x14ac:dyDescent="0.25">
      <c r="S127" s="105" t="s">
        <v>107</v>
      </c>
      <c r="T127" s="116"/>
      <c r="U127" s="116"/>
      <c r="V127" s="116">
        <v>5527</v>
      </c>
      <c r="W127" s="116">
        <v>5293</v>
      </c>
      <c r="X127" s="116">
        <v>5499</v>
      </c>
      <c r="Y127" s="116">
        <v>5573</v>
      </c>
      <c r="Z127" s="116">
        <v>5578</v>
      </c>
      <c r="AB127" s="113" t="str">
        <f>TEXT(Z127,"###,###")</f>
        <v>5,578</v>
      </c>
      <c r="AD127" s="131">
        <f>Z127/$Z$7*100</f>
        <v>53.898927432602186</v>
      </c>
    </row>
    <row r="128" spans="19:32" x14ac:dyDescent="0.25">
      <c r="S128" s="105" t="s">
        <v>108</v>
      </c>
      <c r="T128" s="116"/>
      <c r="U128" s="116"/>
      <c r="V128" s="116">
        <v>4483</v>
      </c>
      <c r="W128" s="116">
        <v>4450</v>
      </c>
      <c r="X128" s="116">
        <v>4569</v>
      </c>
      <c r="Y128" s="116">
        <v>4690</v>
      </c>
      <c r="Z128" s="116">
        <v>4764</v>
      </c>
      <c r="AB128" s="113" t="str">
        <f>TEXT(Z128,"###,###")</f>
        <v>4,764</v>
      </c>
      <c r="AD128" s="131">
        <f>Z128/$Z$7*100</f>
        <v>46.033433181949945</v>
      </c>
    </row>
    <row r="130" spans="19:20" x14ac:dyDescent="0.25">
      <c r="S130" s="105" t="s">
        <v>267</v>
      </c>
      <c r="T130" s="131">
        <v>93.303700840660923</v>
      </c>
    </row>
    <row r="131" spans="19:20" x14ac:dyDescent="0.25">
      <c r="S131" s="105" t="s">
        <v>268</v>
      </c>
      <c r="T131" s="131">
        <v>3.2370277321480336</v>
      </c>
    </row>
    <row r="132" spans="19:20" x14ac:dyDescent="0.25">
      <c r="S132" s="105" t="s">
        <v>269</v>
      </c>
      <c r="T132" s="131">
        <v>3.4399458884916418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3995B1-8FEC-4683-885E-51AE5A3719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2A8B22-D880-4EFD-B8A8-6A490A1CCE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BE96E83-0396-49B6-89CD-20A9F18BD6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7F9BA7D-C716-45AD-AE04-A2247594B9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DC461-A497-4823-B68E-497707482995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182</v>
      </c>
      <c r="T1" s="103"/>
      <c r="U1" s="103"/>
      <c r="V1" s="103"/>
      <c r="W1" s="103"/>
      <c r="X1" s="103"/>
      <c r="Y1" s="104" t="s">
        <v>260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182</v>
      </c>
      <c r="Y3" s="109" t="s">
        <v>260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10.68 Wudinna,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752</v>
      </c>
      <c r="W4" s="112">
        <v>891</v>
      </c>
      <c r="X4" s="112">
        <v>1011</v>
      </c>
      <c r="Y4" s="112">
        <v>943</v>
      </c>
      <c r="Z4" s="112">
        <v>1021</v>
      </c>
      <c r="AB4" s="113" t="str">
        <f>TEXT(Z4,"###,###")</f>
        <v>1,021</v>
      </c>
      <c r="AD4" s="114">
        <f>Z4/Y4-1</f>
        <v>8.2714740190880098E-2</v>
      </c>
      <c r="AF4" s="114">
        <f>Z4/V4-1</f>
        <v>0.35771276595744683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392</v>
      </c>
      <c r="W5" s="112">
        <v>453</v>
      </c>
      <c r="X5" s="112">
        <v>537</v>
      </c>
      <c r="Y5" s="112">
        <v>491</v>
      </c>
      <c r="Z5" s="112">
        <v>524</v>
      </c>
      <c r="AB5" s="113" t="str">
        <f>TEXT(Z5,"###,###")</f>
        <v>524</v>
      </c>
      <c r="AD5" s="114">
        <f t="shared" ref="AD5:AD9" si="0">Z5/Y5-1</f>
        <v>6.720977596741351E-2</v>
      </c>
      <c r="AF5" s="114">
        <f t="shared" ref="AF5:AF9" si="1">Z5/V5-1</f>
        <v>0.33673469387755106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361</v>
      </c>
      <c r="W6" s="112">
        <v>438</v>
      </c>
      <c r="X6" s="112">
        <v>468</v>
      </c>
      <c r="Y6" s="112">
        <v>454</v>
      </c>
      <c r="Z6" s="112">
        <v>502</v>
      </c>
      <c r="AB6" s="113" t="str">
        <f>TEXT(Z6,"###,###")</f>
        <v>502</v>
      </c>
      <c r="AD6" s="114">
        <f t="shared" si="0"/>
        <v>0.10572687224669597</v>
      </c>
      <c r="AF6" s="114">
        <f t="shared" si="1"/>
        <v>0.39058171745152359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503</v>
      </c>
      <c r="W7" s="112">
        <v>595</v>
      </c>
      <c r="X7" s="112">
        <v>679</v>
      </c>
      <c r="Y7" s="112">
        <v>619</v>
      </c>
      <c r="Z7" s="112">
        <v>697</v>
      </c>
      <c r="AB7" s="113" t="str">
        <f>TEXT(Z7,"###,###")</f>
        <v>697</v>
      </c>
      <c r="AD7" s="114">
        <f t="shared" si="0"/>
        <v>0.12600969305331189</v>
      </c>
      <c r="AF7" s="114">
        <f t="shared" si="1"/>
        <v>0.38568588469184895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1,021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697</v>
      </c>
      <c r="P8" s="69"/>
      <c r="S8" s="111" t="s">
        <v>86</v>
      </c>
      <c r="T8" s="112"/>
      <c r="U8" s="112"/>
      <c r="V8" s="112">
        <v>24434.95</v>
      </c>
      <c r="W8" s="112">
        <v>30348</v>
      </c>
      <c r="X8" s="112">
        <v>24549.51</v>
      </c>
      <c r="Y8" s="112">
        <v>27542.83</v>
      </c>
      <c r="Z8" s="112">
        <v>22708.11</v>
      </c>
      <c r="AB8" s="113" t="str">
        <f>TEXT(Z8,"$###,###")</f>
        <v>$22,708</v>
      </c>
      <c r="AD8" s="114">
        <f t="shared" si="0"/>
        <v>-0.17553461281937988</v>
      </c>
      <c r="AF8" s="114">
        <f t="shared" si="1"/>
        <v>-7.0670903766940407E-2</v>
      </c>
    </row>
    <row r="9" spans="1:32" x14ac:dyDescent="0.25">
      <c r="A9" s="32" t="s">
        <v>15</v>
      </c>
      <c r="B9" s="73"/>
      <c r="C9" s="74"/>
      <c r="D9" s="75">
        <f>AD104</f>
        <v>54.652301665034273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52.080344332855091</v>
      </c>
      <c r="P9" s="76" t="s">
        <v>87</v>
      </c>
      <c r="S9" s="111" t="s">
        <v>7</v>
      </c>
      <c r="T9" s="112"/>
      <c r="U9" s="112"/>
      <c r="V9" s="112">
        <v>25509003</v>
      </c>
      <c r="W9" s="112">
        <v>35925058</v>
      </c>
      <c r="X9" s="112">
        <v>24018088</v>
      </c>
      <c r="Y9" s="112">
        <v>27754653</v>
      </c>
      <c r="Z9" s="112">
        <v>31060629</v>
      </c>
      <c r="AB9" s="113" t="str">
        <f>TEXT(Z9/1000000,"$#,###.0")&amp;" mil"</f>
        <v>$31.1 mil</v>
      </c>
      <c r="AD9" s="114">
        <f t="shared" si="0"/>
        <v>0.11911429769992088</v>
      </c>
      <c r="AF9" s="114">
        <f t="shared" si="1"/>
        <v>0.21763398593037908</v>
      </c>
    </row>
    <row r="10" spans="1:32" x14ac:dyDescent="0.25">
      <c r="A10" s="32" t="s">
        <v>18</v>
      </c>
      <c r="B10" s="73"/>
      <c r="C10" s="74"/>
      <c r="D10" s="75">
        <f>AD105</f>
        <v>16.748285994123407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47.776183644189388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56.384505021520802</v>
      </c>
      <c r="P11" s="76" t="s">
        <v>87</v>
      </c>
      <c r="S11" s="111" t="s">
        <v>30</v>
      </c>
      <c r="T11" s="116"/>
      <c r="U11" s="116"/>
      <c r="V11" s="116">
        <v>553</v>
      </c>
      <c r="W11" s="116">
        <v>618</v>
      </c>
      <c r="X11" s="116">
        <v>714</v>
      </c>
      <c r="Y11" s="116">
        <v>680</v>
      </c>
      <c r="Z11" s="116">
        <v>722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30.559540889526541</v>
      </c>
      <c r="P12" s="76" t="s">
        <v>87</v>
      </c>
      <c r="S12" s="111" t="s">
        <v>31</v>
      </c>
      <c r="T12" s="116"/>
      <c r="U12" s="116"/>
      <c r="V12" s="116">
        <v>195</v>
      </c>
      <c r="W12" s="116">
        <v>273</v>
      </c>
      <c r="X12" s="116">
        <v>297</v>
      </c>
      <c r="Y12" s="116">
        <v>266</v>
      </c>
      <c r="Z12" s="116">
        <v>303</v>
      </c>
    </row>
    <row r="13" spans="1:32" ht="15" customHeight="1" x14ac:dyDescent="0.25">
      <c r="A13" s="32" t="s">
        <v>20</v>
      </c>
      <c r="B13" s="74"/>
      <c r="C13" s="74"/>
      <c r="D13" s="75">
        <f>AD108</f>
        <v>21.939275220372185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12.769010043041607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17.042115572967678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44.2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11.067580803134183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14.613180515759314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228</v>
      </c>
      <c r="Z15" s="116">
        <v>245</v>
      </c>
      <c r="AB15" s="121">
        <f t="shared" ref="AB15:AB34" si="2">IF(Z15="np",0,Z15/$Z$34)</f>
        <v>0.24019607843137256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21.057786483839372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85.386819484240689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</v>
      </c>
      <c r="Z16" s="116">
        <v>3</v>
      </c>
      <c r="AB16" s="121">
        <f t="shared" si="2"/>
        <v>2.9411764705882353E-3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18</v>
      </c>
      <c r="Z17" s="116">
        <v>13</v>
      </c>
      <c r="AB17" s="121">
        <f t="shared" si="2"/>
        <v>1.2745098039215686E-2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6</v>
      </c>
      <c r="Z18" s="116">
        <v>3</v>
      </c>
      <c r="AB18" s="121">
        <f t="shared" si="2"/>
        <v>2.9411764705882353E-3</v>
      </c>
    </row>
    <row r="19" spans="1:28" x14ac:dyDescent="0.25">
      <c r="A19" s="65" t="str">
        <f>$S$1&amp;" ("&amp;$V$2&amp;" to "&amp;$Z$2&amp;")"</f>
        <v>Wudinna (2015-16 to 2019-20)</v>
      </c>
      <c r="B19" s="65"/>
      <c r="C19" s="65"/>
      <c r="D19" s="65"/>
      <c r="E19" s="65"/>
      <c r="F19" s="65"/>
      <c r="G19" s="65" t="str">
        <f>$S$1&amp;" ("&amp;$V$2&amp;" to "&amp;$Z$2&amp;")"</f>
        <v>Wudinna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42</v>
      </c>
      <c r="Z19" s="116">
        <v>43</v>
      </c>
      <c r="AB19" s="121">
        <f t="shared" si="2"/>
        <v>4.2156862745098042E-2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23</v>
      </c>
      <c r="Z20" s="116">
        <v>17</v>
      </c>
      <c r="AB20" s="121">
        <f t="shared" si="2"/>
        <v>1.6666666666666666E-2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76</v>
      </c>
      <c r="Z21" s="116">
        <v>85</v>
      </c>
      <c r="AB21" s="121">
        <f t="shared" si="2"/>
        <v>8.3333333333333329E-2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35</v>
      </c>
      <c r="Z22" s="116">
        <v>43</v>
      </c>
      <c r="AB22" s="121">
        <f t="shared" si="2"/>
        <v>4.2156862745098042E-2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45</v>
      </c>
      <c r="Z23" s="116">
        <v>43</v>
      </c>
      <c r="AB23" s="121">
        <f t="shared" si="2"/>
        <v>4.2156862745098042E-2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8</v>
      </c>
      <c r="Z24" s="116">
        <v>7</v>
      </c>
      <c r="AB24" s="121">
        <f t="shared" si="2"/>
        <v>6.8627450980392156E-3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</v>
      </c>
      <c r="Z25" s="116">
        <v>14</v>
      </c>
      <c r="AB25" s="121">
        <f t="shared" si="2"/>
        <v>1.3725490196078431E-2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</v>
      </c>
      <c r="Z26" s="116">
        <v>13</v>
      </c>
      <c r="AB26" s="121">
        <f t="shared" si="2"/>
        <v>1.2745098039215686E-2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</v>
      </c>
      <c r="Z27" s="116">
        <v>13</v>
      </c>
      <c r="AB27" s="121">
        <f t="shared" si="2"/>
        <v>1.2745098039215686E-2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24</v>
      </c>
      <c r="Z28" s="116">
        <v>27</v>
      </c>
      <c r="AB28" s="121">
        <f t="shared" si="2"/>
        <v>2.6470588235294117E-2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35</v>
      </c>
      <c r="Z29" s="116">
        <v>44</v>
      </c>
      <c r="AB29" s="121">
        <f t="shared" si="2"/>
        <v>4.3137254901960784E-2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80</v>
      </c>
      <c r="Z30" s="116">
        <v>85</v>
      </c>
      <c r="AB30" s="121">
        <f t="shared" si="2"/>
        <v>8.3333333333333329E-2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59</v>
      </c>
      <c r="Z31" s="116">
        <v>63</v>
      </c>
      <c r="AB31" s="121">
        <f t="shared" si="2"/>
        <v>6.1764705882352944E-2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0</v>
      </c>
      <c r="Z32" s="116">
        <v>6</v>
      </c>
      <c r="AB32" s="121">
        <f t="shared" si="2"/>
        <v>5.8823529411764705E-3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53</v>
      </c>
      <c r="Z33" s="116">
        <v>47</v>
      </c>
      <c r="AB33" s="121">
        <f t="shared" si="2"/>
        <v>4.6078431372549022E-2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945</v>
      </c>
      <c r="Z34" s="124">
        <v>1020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596</v>
      </c>
      <c r="AB37" s="136">
        <f>Z37/Z40*100</f>
        <v>85.386819484240689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102</v>
      </c>
      <c r="AB38" s="136">
        <f>Z38/Z40*100</f>
        <v>14.613180515759314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698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5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10</v>
      </c>
      <c r="W45" s="116">
        <v>12</v>
      </c>
      <c r="X45" s="116">
        <v>15</v>
      </c>
      <c r="Y45" s="116">
        <v>10</v>
      </c>
      <c r="Z45" s="116">
        <v>21</v>
      </c>
    </row>
    <row r="46" spans="19:32" x14ac:dyDescent="0.25">
      <c r="S46" s="119" t="s">
        <v>39</v>
      </c>
      <c r="T46" s="119"/>
      <c r="U46" s="116"/>
      <c r="V46" s="116">
        <v>27</v>
      </c>
      <c r="W46" s="116">
        <v>41</v>
      </c>
      <c r="X46" s="116">
        <v>29</v>
      </c>
      <c r="Y46" s="116">
        <v>28</v>
      </c>
      <c r="Z46" s="116">
        <v>34</v>
      </c>
    </row>
    <row r="47" spans="19:32" x14ac:dyDescent="0.25">
      <c r="S47" s="119" t="s">
        <v>40</v>
      </c>
      <c r="T47" s="119"/>
      <c r="U47" s="116"/>
      <c r="V47" s="116">
        <v>32</v>
      </c>
      <c r="W47" s="116">
        <v>32</v>
      </c>
      <c r="X47" s="116">
        <v>37</v>
      </c>
      <c r="Y47" s="116">
        <v>46</v>
      </c>
      <c r="Z47" s="116">
        <v>39</v>
      </c>
    </row>
    <row r="48" spans="19:32" x14ac:dyDescent="0.25">
      <c r="S48" s="119" t="s">
        <v>41</v>
      </c>
      <c r="T48" s="119"/>
      <c r="U48" s="116"/>
      <c r="V48" s="116">
        <v>54</v>
      </c>
      <c r="W48" s="116">
        <v>54</v>
      </c>
      <c r="X48" s="116">
        <v>63</v>
      </c>
      <c r="Y48" s="116">
        <v>82</v>
      </c>
      <c r="Z48" s="116">
        <v>68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32</v>
      </c>
      <c r="W49" s="116">
        <v>47</v>
      </c>
      <c r="X49" s="116">
        <v>42</v>
      </c>
      <c r="Y49" s="116">
        <v>52</v>
      </c>
      <c r="Z49" s="116">
        <v>41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Wudinna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55</v>
      </c>
      <c r="W50" s="116">
        <v>42</v>
      </c>
      <c r="X50" s="116">
        <v>59</v>
      </c>
      <c r="Y50" s="116">
        <v>46</v>
      </c>
      <c r="Z50" s="116">
        <v>59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34</v>
      </c>
      <c r="W51" s="116">
        <v>39</v>
      </c>
      <c r="X51" s="116">
        <v>49</v>
      </c>
      <c r="Y51" s="116">
        <v>44</v>
      </c>
      <c r="Z51" s="116">
        <v>46</v>
      </c>
    </row>
    <row r="52" spans="1:26" ht="15" customHeight="1" x14ac:dyDescent="0.25">
      <c r="S52" s="119" t="s">
        <v>45</v>
      </c>
      <c r="T52" s="119"/>
      <c r="U52" s="116"/>
      <c r="V52" s="116">
        <v>36</v>
      </c>
      <c r="W52" s="116">
        <v>43</v>
      </c>
      <c r="X52" s="116">
        <v>44</v>
      </c>
      <c r="Y52" s="116">
        <v>42</v>
      </c>
      <c r="Z52" s="116">
        <v>45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27</v>
      </c>
      <c r="W53" s="116">
        <v>40</v>
      </c>
      <c r="X53" s="116">
        <v>40</v>
      </c>
      <c r="Y53" s="116">
        <v>27</v>
      </c>
      <c r="Z53" s="116">
        <v>38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24</v>
      </c>
      <c r="W54" s="116">
        <v>21</v>
      </c>
      <c r="X54" s="116">
        <v>37</v>
      </c>
      <c r="Y54" s="116">
        <v>30</v>
      </c>
      <c r="Z54" s="116">
        <v>47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39</v>
      </c>
      <c r="W55" s="116">
        <v>38</v>
      </c>
      <c r="X55" s="116">
        <v>37</v>
      </c>
      <c r="Y55" s="116">
        <v>27</v>
      </c>
      <c r="Z55" s="116">
        <v>35</v>
      </c>
    </row>
    <row r="56" spans="1:26" ht="15" customHeight="1" x14ac:dyDescent="0.25">
      <c r="S56" s="119" t="s">
        <v>49</v>
      </c>
      <c r="T56" s="119"/>
      <c r="U56" s="116"/>
      <c r="V56" s="116">
        <v>14</v>
      </c>
      <c r="W56" s="116">
        <v>33</v>
      </c>
      <c r="X56" s="116">
        <v>45</v>
      </c>
      <c r="Y56" s="116">
        <v>34</v>
      </c>
      <c r="Z56" s="116">
        <v>38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</v>
      </c>
      <c r="W57" s="116">
        <v>3</v>
      </c>
      <c r="X57" s="116">
        <v>6</v>
      </c>
      <c r="Y57" s="116">
        <v>7</v>
      </c>
      <c r="Z57" s="116">
        <v>18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1</v>
      </c>
      <c r="W58" s="116">
        <v>5</v>
      </c>
      <c r="X58" s="116">
        <v>7</v>
      </c>
      <c r="Y58" s="116">
        <v>0</v>
      </c>
      <c r="Z58" s="116">
        <v>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</v>
      </c>
      <c r="X59" s="116">
        <v>0</v>
      </c>
      <c r="Y59" s="116">
        <v>6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6</v>
      </c>
      <c r="X60" s="116">
        <v>0</v>
      </c>
      <c r="Y60" s="116">
        <v>0</v>
      </c>
      <c r="Z60" s="116">
        <v>0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391</v>
      </c>
      <c r="W61" s="116">
        <v>453</v>
      </c>
      <c r="X61" s="116">
        <v>535</v>
      </c>
      <c r="Y61" s="116">
        <v>491</v>
      </c>
      <c r="Z61" s="116">
        <v>523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6</v>
      </c>
      <c r="Z63" s="116">
        <v>6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12</v>
      </c>
      <c r="W64" s="116">
        <v>10</v>
      </c>
      <c r="X64" s="116">
        <v>5</v>
      </c>
      <c r="Y64" s="116">
        <v>7</v>
      </c>
      <c r="Z64" s="116">
        <v>18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Wudinna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42</v>
      </c>
      <c r="W65" s="116">
        <v>46</v>
      </c>
      <c r="X65" s="116">
        <v>42</v>
      </c>
      <c r="Y65" s="116">
        <v>26</v>
      </c>
      <c r="Z65" s="116">
        <v>35</v>
      </c>
    </row>
    <row r="66" spans="1:26" x14ac:dyDescent="0.25">
      <c r="S66" s="119" t="s">
        <v>40</v>
      </c>
      <c r="T66" s="119"/>
      <c r="U66" s="116"/>
      <c r="V66" s="116">
        <v>27</v>
      </c>
      <c r="W66" s="116">
        <v>48</v>
      </c>
      <c r="X66" s="116">
        <v>47</v>
      </c>
      <c r="Y66" s="116">
        <v>54</v>
      </c>
      <c r="Z66" s="116">
        <v>51</v>
      </c>
    </row>
    <row r="67" spans="1:26" x14ac:dyDescent="0.25">
      <c r="S67" s="119" t="s">
        <v>41</v>
      </c>
      <c r="T67" s="119"/>
      <c r="U67" s="116"/>
      <c r="V67" s="116">
        <v>30</v>
      </c>
      <c r="W67" s="116">
        <v>29</v>
      </c>
      <c r="X67" s="116">
        <v>27</v>
      </c>
      <c r="Y67" s="116">
        <v>67</v>
      </c>
      <c r="Z67" s="116">
        <v>55</v>
      </c>
    </row>
    <row r="68" spans="1:26" x14ac:dyDescent="0.25">
      <c r="S68" s="119" t="s">
        <v>42</v>
      </c>
      <c r="T68" s="119"/>
      <c r="U68" s="116"/>
      <c r="V68" s="116">
        <v>42</v>
      </c>
      <c r="W68" s="116">
        <v>37</v>
      </c>
      <c r="X68" s="116">
        <v>36</v>
      </c>
      <c r="Y68" s="116">
        <v>35</v>
      </c>
      <c r="Z68" s="116">
        <v>33</v>
      </c>
    </row>
    <row r="69" spans="1:26" x14ac:dyDescent="0.25">
      <c r="S69" s="119" t="s">
        <v>43</v>
      </c>
      <c r="T69" s="119"/>
      <c r="U69" s="116"/>
      <c r="V69" s="116">
        <v>42</v>
      </c>
      <c r="W69" s="116">
        <v>52</v>
      </c>
      <c r="X69" s="116">
        <v>61</v>
      </c>
      <c r="Y69" s="116">
        <v>64</v>
      </c>
      <c r="Z69" s="116">
        <v>56</v>
      </c>
    </row>
    <row r="70" spans="1:26" x14ac:dyDescent="0.25">
      <c r="S70" s="119" t="s">
        <v>44</v>
      </c>
      <c r="T70" s="119"/>
      <c r="U70" s="116"/>
      <c r="V70" s="116">
        <v>30</v>
      </c>
      <c r="W70" s="116">
        <v>39</v>
      </c>
      <c r="X70" s="116">
        <v>36</v>
      </c>
      <c r="Y70" s="116">
        <v>32</v>
      </c>
      <c r="Z70" s="116">
        <v>40</v>
      </c>
    </row>
    <row r="71" spans="1:26" x14ac:dyDescent="0.25">
      <c r="S71" s="119" t="s">
        <v>45</v>
      </c>
      <c r="T71" s="119"/>
      <c r="U71" s="116"/>
      <c r="V71" s="116">
        <v>28</v>
      </c>
      <c r="W71" s="116">
        <v>41</v>
      </c>
      <c r="X71" s="116">
        <v>49</v>
      </c>
      <c r="Y71" s="116">
        <v>38</v>
      </c>
      <c r="Z71" s="116">
        <v>34</v>
      </c>
    </row>
    <row r="72" spans="1:26" x14ac:dyDescent="0.25">
      <c r="S72" s="119" t="s">
        <v>46</v>
      </c>
      <c r="T72" s="119"/>
      <c r="U72" s="116"/>
      <c r="V72" s="116">
        <v>27</v>
      </c>
      <c r="W72" s="116">
        <v>31</v>
      </c>
      <c r="X72" s="116">
        <v>23</v>
      </c>
      <c r="Y72" s="116">
        <v>30</v>
      </c>
      <c r="Z72" s="116">
        <v>52</v>
      </c>
    </row>
    <row r="73" spans="1:26" x14ac:dyDescent="0.25">
      <c r="S73" s="119" t="s">
        <v>47</v>
      </c>
      <c r="T73" s="119"/>
      <c r="U73" s="116"/>
      <c r="V73" s="116">
        <v>39</v>
      </c>
      <c r="W73" s="116">
        <v>41</v>
      </c>
      <c r="X73" s="116">
        <v>39</v>
      </c>
      <c r="Y73" s="116">
        <v>36</v>
      </c>
      <c r="Z73" s="116">
        <v>36</v>
      </c>
    </row>
    <row r="74" spans="1:26" x14ac:dyDescent="0.25">
      <c r="S74" s="119" t="s">
        <v>48</v>
      </c>
      <c r="T74" s="119"/>
      <c r="U74" s="116"/>
      <c r="V74" s="116">
        <v>23</v>
      </c>
      <c r="W74" s="116">
        <v>32</v>
      </c>
      <c r="X74" s="116">
        <v>44</v>
      </c>
      <c r="Y74" s="116">
        <v>36</v>
      </c>
      <c r="Z74" s="116">
        <v>44</v>
      </c>
    </row>
    <row r="75" spans="1:26" x14ac:dyDescent="0.25">
      <c r="S75" s="119" t="s">
        <v>49</v>
      </c>
      <c r="T75" s="119"/>
      <c r="U75" s="116"/>
      <c r="V75" s="116">
        <v>10</v>
      </c>
      <c r="W75" s="116">
        <v>18</v>
      </c>
      <c r="X75" s="116">
        <v>23</v>
      </c>
      <c r="Y75" s="116">
        <v>11</v>
      </c>
      <c r="Z75" s="116">
        <v>22</v>
      </c>
    </row>
    <row r="76" spans="1:26" x14ac:dyDescent="0.25">
      <c r="S76" s="119" t="s">
        <v>50</v>
      </c>
      <c r="T76" s="119"/>
      <c r="U76" s="116"/>
      <c r="V76" s="116">
        <v>6</v>
      </c>
      <c r="W76" s="116">
        <v>7</v>
      </c>
      <c r="X76" s="116">
        <v>10</v>
      </c>
      <c r="Y76" s="116">
        <v>13</v>
      </c>
      <c r="Z76" s="116">
        <v>13</v>
      </c>
    </row>
    <row r="77" spans="1:26" x14ac:dyDescent="0.25">
      <c r="S77" s="119" t="s">
        <v>51</v>
      </c>
      <c r="T77" s="119"/>
      <c r="U77" s="116"/>
      <c r="V77" s="116">
        <v>3</v>
      </c>
      <c r="W77" s="116">
        <v>6</v>
      </c>
      <c r="X77" s="116">
        <v>0</v>
      </c>
      <c r="Y77" s="116">
        <v>5</v>
      </c>
      <c r="Z77" s="116">
        <v>0</v>
      </c>
    </row>
    <row r="78" spans="1:26" x14ac:dyDescent="0.25">
      <c r="S78" s="119" t="s">
        <v>52</v>
      </c>
      <c r="T78" s="119"/>
      <c r="U78" s="116"/>
      <c r="V78" s="116">
        <v>0</v>
      </c>
      <c r="W78" s="116">
        <v>5</v>
      </c>
      <c r="X78" s="116">
        <v>6</v>
      </c>
      <c r="Y78" s="116">
        <v>0</v>
      </c>
      <c r="Z78" s="116">
        <v>0</v>
      </c>
    </row>
    <row r="79" spans="1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4</v>
      </c>
      <c r="Z79" s="116">
        <v>4</v>
      </c>
    </row>
    <row r="80" spans="1:26" x14ac:dyDescent="0.25">
      <c r="S80" s="122" t="s">
        <v>54</v>
      </c>
      <c r="T80" s="122"/>
      <c r="U80" s="116"/>
      <c r="V80" s="116">
        <v>360</v>
      </c>
      <c r="W80" s="116">
        <v>438</v>
      </c>
      <c r="X80" s="116">
        <v>474</v>
      </c>
      <c r="Y80" s="116">
        <v>456</v>
      </c>
      <c r="Z80" s="116">
        <v>499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Wudinna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26</v>
      </c>
      <c r="W83" s="116">
        <v>35</v>
      </c>
      <c r="X83" s="116">
        <v>41</v>
      </c>
      <c r="Y83" s="116">
        <v>32</v>
      </c>
      <c r="Z83" s="116">
        <v>39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11</v>
      </c>
      <c r="W84" s="116">
        <v>10</v>
      </c>
      <c r="X84" s="116">
        <v>13</v>
      </c>
      <c r="Y84" s="116">
        <v>9</v>
      </c>
      <c r="Z84" s="116">
        <v>13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32</v>
      </c>
      <c r="W85" s="116">
        <v>43</v>
      </c>
      <c r="X85" s="116">
        <v>52</v>
      </c>
      <c r="Y85" s="116">
        <v>52</v>
      </c>
      <c r="Z85" s="116">
        <v>49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1,021</v>
      </c>
      <c r="D86" s="98">
        <f t="shared" ref="D86:D91" si="4">AD4</f>
        <v>8.2714740190880098E-2</v>
      </c>
      <c r="E86" s="99">
        <f t="shared" ref="E86:E91" si="5">AD4</f>
        <v>8.2714740190880098E-2</v>
      </c>
      <c r="F86" s="98">
        <f t="shared" ref="F86:F91" si="6">AF4</f>
        <v>0.35771276595744683</v>
      </c>
      <c r="G86" s="99">
        <f t="shared" ref="G86:G91" si="7">AF4</f>
        <v>0.35771276595744683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</v>
      </c>
      <c r="W86" s="116">
        <v>7</v>
      </c>
      <c r="X86" s="116">
        <v>5</v>
      </c>
      <c r="Y86" s="116">
        <v>3</v>
      </c>
      <c r="Z86" s="116">
        <v>4</v>
      </c>
    </row>
    <row r="87" spans="1:30" ht="15" customHeight="1" x14ac:dyDescent="0.25">
      <c r="A87" s="100" t="s">
        <v>4</v>
      </c>
      <c r="B87" s="51"/>
      <c r="C87" s="101" t="str">
        <f t="shared" si="3"/>
        <v>524</v>
      </c>
      <c r="D87" s="98">
        <f t="shared" si="4"/>
        <v>6.720977596741351E-2</v>
      </c>
      <c r="E87" s="99">
        <f t="shared" si="5"/>
        <v>6.720977596741351E-2</v>
      </c>
      <c r="F87" s="98">
        <f t="shared" si="6"/>
        <v>0.33673469387755106</v>
      </c>
      <c r="G87" s="99">
        <f t="shared" si="7"/>
        <v>0.33673469387755106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4</v>
      </c>
      <c r="W87" s="116">
        <v>6</v>
      </c>
      <c r="X87" s="116">
        <v>0</v>
      </c>
      <c r="Y87" s="116">
        <v>4</v>
      </c>
      <c r="Z87" s="116">
        <v>5</v>
      </c>
    </row>
    <row r="88" spans="1:30" ht="15" customHeight="1" x14ac:dyDescent="0.25">
      <c r="A88" s="100" t="s">
        <v>5</v>
      </c>
      <c r="B88" s="51"/>
      <c r="C88" s="101" t="str">
        <f t="shared" si="3"/>
        <v>502</v>
      </c>
      <c r="D88" s="98">
        <f t="shared" si="4"/>
        <v>0.10572687224669597</v>
      </c>
      <c r="E88" s="99">
        <f t="shared" si="5"/>
        <v>0.10572687224669597</v>
      </c>
      <c r="F88" s="98">
        <f t="shared" si="6"/>
        <v>0.39058171745152359</v>
      </c>
      <c r="G88" s="99">
        <f t="shared" si="7"/>
        <v>0.39058171745152359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8</v>
      </c>
      <c r="W88" s="116">
        <v>3</v>
      </c>
      <c r="X88" s="116">
        <v>14</v>
      </c>
      <c r="Y88" s="116">
        <v>11</v>
      </c>
      <c r="Z88" s="116">
        <v>11</v>
      </c>
    </row>
    <row r="89" spans="1:30" ht="15" customHeight="1" x14ac:dyDescent="0.25">
      <c r="A89" s="51" t="s">
        <v>6</v>
      </c>
      <c r="B89" s="51"/>
      <c r="C89" s="101" t="str">
        <f t="shared" si="3"/>
        <v>697</v>
      </c>
      <c r="D89" s="98">
        <f t="shared" si="4"/>
        <v>0.12600969305331189</v>
      </c>
      <c r="E89" s="99">
        <f t="shared" si="5"/>
        <v>0.12600969305331189</v>
      </c>
      <c r="F89" s="98">
        <f t="shared" si="6"/>
        <v>0.38568588469184895</v>
      </c>
      <c r="G89" s="99">
        <f t="shared" si="7"/>
        <v>0.38568588469184895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28</v>
      </c>
      <c r="W89" s="116">
        <v>27</v>
      </c>
      <c r="X89" s="116">
        <v>35</v>
      </c>
      <c r="Y89" s="116">
        <v>31</v>
      </c>
      <c r="Z89" s="116">
        <v>39</v>
      </c>
    </row>
    <row r="90" spans="1:30" ht="15" customHeight="1" x14ac:dyDescent="0.25">
      <c r="A90" s="51" t="s">
        <v>100</v>
      </c>
      <c r="B90" s="51"/>
      <c r="C90" s="101" t="str">
        <f t="shared" si="3"/>
        <v>$22,708</v>
      </c>
      <c r="D90" s="98">
        <f t="shared" si="4"/>
        <v>-0.17553461281937988</v>
      </c>
      <c r="E90" s="99">
        <f t="shared" si="5"/>
        <v>-0.17553461281937988</v>
      </c>
      <c r="F90" s="98">
        <f t="shared" si="6"/>
        <v>-7.0670903766940407E-2</v>
      </c>
      <c r="G90" s="99">
        <f t="shared" si="7"/>
        <v>-7.0670903766940407E-2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41</v>
      </c>
      <c r="W90" s="116">
        <v>44</v>
      </c>
      <c r="X90" s="116">
        <v>53</v>
      </c>
      <c r="Y90" s="116">
        <v>46</v>
      </c>
      <c r="Z90" s="116">
        <v>39</v>
      </c>
    </row>
    <row r="91" spans="1:30" ht="15" customHeight="1" x14ac:dyDescent="0.25">
      <c r="A91" s="51" t="s">
        <v>7</v>
      </c>
      <c r="B91" s="51"/>
      <c r="C91" s="101" t="str">
        <f t="shared" si="3"/>
        <v>$31.1 mil</v>
      </c>
      <c r="D91" s="98">
        <f t="shared" si="4"/>
        <v>0.11911429769992088</v>
      </c>
      <c r="E91" s="99">
        <f t="shared" si="5"/>
        <v>0.11911429769992088</v>
      </c>
      <c r="F91" s="98">
        <f t="shared" si="6"/>
        <v>0.21763398593037908</v>
      </c>
      <c r="G91" s="99">
        <f t="shared" si="7"/>
        <v>0.21763398593037908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265</v>
      </c>
      <c r="W91" s="116">
        <v>310</v>
      </c>
      <c r="X91" s="116">
        <v>365</v>
      </c>
      <c r="Y91" s="116">
        <v>325</v>
      </c>
      <c r="Z91" s="116">
        <v>360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15</v>
      </c>
      <c r="W93" s="116">
        <v>12</v>
      </c>
      <c r="X93" s="116">
        <v>10</v>
      </c>
      <c r="Y93" s="116">
        <v>12</v>
      </c>
      <c r="Z93" s="116">
        <v>12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27</v>
      </c>
      <c r="W94" s="116">
        <v>43</v>
      </c>
      <c r="X94" s="116">
        <v>54</v>
      </c>
      <c r="Y94" s="116">
        <v>54</v>
      </c>
      <c r="Z94" s="116">
        <v>53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</v>
      </c>
      <c r="W95" s="116">
        <v>6</v>
      </c>
      <c r="X95" s="116">
        <v>11</v>
      </c>
      <c r="Y95" s="116">
        <v>11</v>
      </c>
      <c r="Z95" s="116">
        <v>11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37</v>
      </c>
      <c r="W96" s="116">
        <v>29</v>
      </c>
      <c r="X96" s="116">
        <v>39</v>
      </c>
      <c r="Y96" s="116">
        <v>34</v>
      </c>
      <c r="Z96" s="116">
        <v>38</v>
      </c>
    </row>
    <row r="97" spans="1:32" ht="15" customHeight="1" x14ac:dyDescent="0.25">
      <c r="S97" s="119" t="s">
        <v>191</v>
      </c>
      <c r="T97" s="119"/>
      <c r="U97" s="116"/>
      <c r="V97" s="116">
        <v>30</v>
      </c>
      <c r="W97" s="116">
        <v>35</v>
      </c>
      <c r="X97" s="116">
        <v>36</v>
      </c>
      <c r="Y97" s="116">
        <v>35</v>
      </c>
      <c r="Z97" s="116">
        <v>47</v>
      </c>
    </row>
    <row r="98" spans="1:32" ht="15" customHeight="1" x14ac:dyDescent="0.25">
      <c r="S98" s="119" t="s">
        <v>192</v>
      </c>
      <c r="T98" s="119"/>
      <c r="U98" s="116"/>
      <c r="V98" s="116">
        <v>22</v>
      </c>
      <c r="W98" s="116">
        <v>28</v>
      </c>
      <c r="X98" s="116">
        <v>32</v>
      </c>
      <c r="Y98" s="116">
        <v>29</v>
      </c>
      <c r="Z98" s="116">
        <v>24</v>
      </c>
    </row>
    <row r="99" spans="1:32" ht="15" customHeight="1" x14ac:dyDescent="0.25">
      <c r="S99" s="119" t="s">
        <v>193</v>
      </c>
      <c r="T99" s="119"/>
      <c r="U99" s="116"/>
      <c r="V99" s="116">
        <v>0</v>
      </c>
      <c r="W99" s="116">
        <v>5</v>
      </c>
      <c r="X99" s="116">
        <v>5</v>
      </c>
      <c r="Y99" s="116">
        <v>0</v>
      </c>
      <c r="Z99" s="116">
        <v>6</v>
      </c>
    </row>
    <row r="100" spans="1:32" ht="15" customHeight="1" x14ac:dyDescent="0.25">
      <c r="S100" s="119" t="s">
        <v>59</v>
      </c>
      <c r="T100" s="119"/>
      <c r="U100" s="116"/>
      <c r="V100" s="116">
        <v>26</v>
      </c>
      <c r="W100" s="116">
        <v>32</v>
      </c>
      <c r="X100" s="116">
        <v>38</v>
      </c>
      <c r="Y100" s="116">
        <v>34</v>
      </c>
      <c r="Z100" s="116">
        <v>39</v>
      </c>
    </row>
    <row r="101" spans="1:32" x14ac:dyDescent="0.25">
      <c r="A101" s="20"/>
      <c r="S101" s="122" t="s">
        <v>54</v>
      </c>
      <c r="T101" s="122"/>
      <c r="U101" s="116"/>
      <c r="V101" s="116">
        <v>244</v>
      </c>
      <c r="W101" s="116">
        <v>285</v>
      </c>
      <c r="X101" s="116">
        <v>315</v>
      </c>
      <c r="Y101" s="116">
        <v>296</v>
      </c>
      <c r="Z101" s="116">
        <v>334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443</v>
      </c>
      <c r="W104" s="116">
        <v>503</v>
      </c>
      <c r="X104" s="116">
        <v>510</v>
      </c>
      <c r="Y104" s="116">
        <v>501</v>
      </c>
      <c r="Z104" s="116">
        <v>558</v>
      </c>
      <c r="AB104" s="113" t="str">
        <f>TEXT(Z104,"###,###")</f>
        <v>558</v>
      </c>
      <c r="AD104" s="134">
        <f>Z104/($Z$4)*100</f>
        <v>54.652301665034273</v>
      </c>
      <c r="AF104" s="113"/>
    </row>
    <row r="105" spans="1:32" x14ac:dyDescent="0.25">
      <c r="S105" s="119" t="s">
        <v>18</v>
      </c>
      <c r="T105" s="119"/>
      <c r="U105" s="116"/>
      <c r="V105" s="116">
        <v>119</v>
      </c>
      <c r="W105" s="116">
        <v>137</v>
      </c>
      <c r="X105" s="116">
        <v>168</v>
      </c>
      <c r="Y105" s="116">
        <v>143</v>
      </c>
      <c r="Z105" s="116">
        <v>171</v>
      </c>
      <c r="AB105" s="113" t="str">
        <f>TEXT(Z105,"###,###")</f>
        <v>171</v>
      </c>
      <c r="AD105" s="134">
        <f>Z105/($Z$4)*100</f>
        <v>16.748285994123407</v>
      </c>
      <c r="AF105" s="113"/>
    </row>
    <row r="106" spans="1:32" x14ac:dyDescent="0.25">
      <c r="S106" s="122" t="s">
        <v>54</v>
      </c>
      <c r="T106" s="122"/>
      <c r="U106" s="124"/>
      <c r="V106" s="124">
        <v>562</v>
      </c>
      <c r="W106" s="124">
        <v>640</v>
      </c>
      <c r="X106" s="124">
        <v>678</v>
      </c>
      <c r="Y106" s="124">
        <v>644</v>
      </c>
      <c r="Z106" s="124">
        <v>729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194</v>
      </c>
      <c r="W108" s="116">
        <v>212</v>
      </c>
      <c r="X108" s="116">
        <v>232</v>
      </c>
      <c r="Y108" s="116">
        <v>206</v>
      </c>
      <c r="Z108" s="116">
        <v>224</v>
      </c>
      <c r="AB108" s="113" t="str">
        <f>TEXT(Z108,"###,###")</f>
        <v>224</v>
      </c>
      <c r="AD108" s="134">
        <f>Z108/($Z$4)*100</f>
        <v>21.939275220372185</v>
      </c>
      <c r="AF108" s="113"/>
    </row>
    <row r="109" spans="1:32" x14ac:dyDescent="0.25">
      <c r="S109" s="119" t="s">
        <v>21</v>
      </c>
      <c r="T109" s="119"/>
      <c r="U109" s="116"/>
      <c r="V109" s="116">
        <v>113</v>
      </c>
      <c r="W109" s="116">
        <v>155</v>
      </c>
      <c r="X109" s="116">
        <v>161</v>
      </c>
      <c r="Y109" s="116">
        <v>127</v>
      </c>
      <c r="Z109" s="116">
        <v>174</v>
      </c>
      <c r="AB109" s="113" t="str">
        <f>TEXT(Z109,"###,###")</f>
        <v>174</v>
      </c>
      <c r="AD109" s="134">
        <f>Z109/($Z$4)*100</f>
        <v>17.042115572967678</v>
      </c>
      <c r="AF109" s="113"/>
    </row>
    <row r="110" spans="1:32" x14ac:dyDescent="0.25">
      <c r="S110" s="119" t="s">
        <v>22</v>
      </c>
      <c r="T110" s="119"/>
      <c r="U110" s="116"/>
      <c r="V110" s="116">
        <v>106</v>
      </c>
      <c r="W110" s="116">
        <v>73</v>
      </c>
      <c r="X110" s="116">
        <v>74</v>
      </c>
      <c r="Y110" s="116">
        <v>127</v>
      </c>
      <c r="Z110" s="116">
        <v>113</v>
      </c>
      <c r="AB110" s="113" t="str">
        <f>TEXT(Z110,"###,###")</f>
        <v>113</v>
      </c>
      <c r="AD110" s="134">
        <f>Z110/($Z$4)*100</f>
        <v>11.067580803134183</v>
      </c>
      <c r="AF110" s="113"/>
    </row>
    <row r="111" spans="1:32" x14ac:dyDescent="0.25">
      <c r="S111" s="119" t="s">
        <v>23</v>
      </c>
      <c r="T111" s="119"/>
      <c r="U111" s="116"/>
      <c r="V111" s="116">
        <v>154</v>
      </c>
      <c r="W111" s="116">
        <v>200</v>
      </c>
      <c r="X111" s="116">
        <v>212</v>
      </c>
      <c r="Y111" s="116">
        <v>190</v>
      </c>
      <c r="Z111" s="116">
        <v>215</v>
      </c>
      <c r="AB111" s="113" t="str">
        <f>TEXT(Z111,"###,###")</f>
        <v>215</v>
      </c>
      <c r="AD111" s="134">
        <f>Z111/($Z$4)*100</f>
        <v>21.057786483839372</v>
      </c>
      <c r="AF111" s="113"/>
    </row>
    <row r="112" spans="1:32" x14ac:dyDescent="0.25">
      <c r="S112" s="122" t="s">
        <v>54</v>
      </c>
      <c r="T112" s="122"/>
      <c r="U112" s="116"/>
      <c r="V112" s="116">
        <v>753</v>
      </c>
      <c r="W112" s="116">
        <v>891</v>
      </c>
      <c r="X112" s="116">
        <v>1008</v>
      </c>
      <c r="Y112" s="116">
        <v>943</v>
      </c>
      <c r="Z112" s="116">
        <v>1021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43.92</v>
      </c>
      <c r="W118" s="135">
        <v>43.3</v>
      </c>
      <c r="X118" s="135">
        <v>44.66</v>
      </c>
      <c r="Y118" s="135">
        <v>43.09</v>
      </c>
      <c r="Z118" s="135">
        <v>44.16</v>
      </c>
      <c r="AB118" s="113" t="str">
        <f>TEXT(Z118,"##.0")</f>
        <v>44.2</v>
      </c>
    </row>
    <row r="120" spans="19:32" x14ac:dyDescent="0.25">
      <c r="S120" s="105" t="s">
        <v>102</v>
      </c>
      <c r="T120" s="116"/>
      <c r="U120" s="116"/>
      <c r="V120" s="116">
        <v>310</v>
      </c>
      <c r="W120" s="116">
        <v>322</v>
      </c>
      <c r="X120" s="116">
        <v>382</v>
      </c>
      <c r="Y120" s="116">
        <v>349</v>
      </c>
      <c r="Z120" s="116">
        <v>393</v>
      </c>
      <c r="AB120" s="113" t="str">
        <f>TEXT(Z120,"###,###")</f>
        <v>393</v>
      </c>
    </row>
    <row r="121" spans="19:32" x14ac:dyDescent="0.25">
      <c r="S121" s="105" t="s">
        <v>103</v>
      </c>
      <c r="T121" s="116"/>
      <c r="U121" s="116"/>
      <c r="V121" s="116">
        <v>138</v>
      </c>
      <c r="W121" s="116">
        <v>191</v>
      </c>
      <c r="X121" s="116">
        <v>201</v>
      </c>
      <c r="Y121" s="116">
        <v>175</v>
      </c>
      <c r="Z121" s="116">
        <v>213</v>
      </c>
      <c r="AB121" s="113" t="str">
        <f>TEXT(Z121,"###,###")</f>
        <v>213</v>
      </c>
    </row>
    <row r="122" spans="19:32" x14ac:dyDescent="0.25">
      <c r="S122" s="105" t="s">
        <v>104</v>
      </c>
      <c r="T122" s="116"/>
      <c r="U122" s="116"/>
      <c r="V122" s="116">
        <v>62</v>
      </c>
      <c r="W122" s="116">
        <v>82</v>
      </c>
      <c r="X122" s="116">
        <v>98</v>
      </c>
      <c r="Y122" s="116">
        <v>91</v>
      </c>
      <c r="Z122" s="116">
        <v>89</v>
      </c>
      <c r="AB122" s="113" t="str">
        <f>TEXT(Z122,"###,###")</f>
        <v>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372</v>
      </c>
      <c r="W124" s="116">
        <v>404</v>
      </c>
      <c r="X124" s="116">
        <v>480</v>
      </c>
      <c r="Y124" s="116">
        <v>440</v>
      </c>
      <c r="Z124" s="116">
        <v>482</v>
      </c>
      <c r="AB124" s="113" t="str">
        <f>TEXT(Z124,"###,###")</f>
        <v>482</v>
      </c>
      <c r="AD124" s="131">
        <f>Z124/$Z$7*100</f>
        <v>69.153515064562413</v>
      </c>
    </row>
    <row r="125" spans="19:32" x14ac:dyDescent="0.25">
      <c r="S125" s="105" t="s">
        <v>106</v>
      </c>
      <c r="T125" s="116"/>
      <c r="U125" s="116"/>
      <c r="V125" s="116">
        <v>200</v>
      </c>
      <c r="W125" s="116">
        <v>273</v>
      </c>
      <c r="X125" s="116">
        <v>299</v>
      </c>
      <c r="Y125" s="116">
        <v>266</v>
      </c>
      <c r="Z125" s="116">
        <v>302</v>
      </c>
      <c r="AB125" s="113" t="str">
        <f>TEXT(Z125,"###,###")</f>
        <v>302</v>
      </c>
      <c r="AD125" s="131">
        <f>Z125/$Z$7*100</f>
        <v>43.328550932568149</v>
      </c>
    </row>
    <row r="127" spans="19:32" x14ac:dyDescent="0.25">
      <c r="S127" s="105" t="s">
        <v>107</v>
      </c>
      <c r="T127" s="116"/>
      <c r="U127" s="116"/>
      <c r="V127" s="116">
        <v>262</v>
      </c>
      <c r="W127" s="116">
        <v>310</v>
      </c>
      <c r="X127" s="116">
        <v>366</v>
      </c>
      <c r="Y127" s="116">
        <v>323</v>
      </c>
      <c r="Z127" s="116">
        <v>363</v>
      </c>
      <c r="AB127" s="113" t="str">
        <f>TEXT(Z127,"###,###")</f>
        <v>363</v>
      </c>
      <c r="AD127" s="131">
        <f>Z127/$Z$7*100</f>
        <v>52.080344332855091</v>
      </c>
    </row>
    <row r="128" spans="19:32" x14ac:dyDescent="0.25">
      <c r="S128" s="105" t="s">
        <v>108</v>
      </c>
      <c r="T128" s="116"/>
      <c r="U128" s="116"/>
      <c r="V128" s="116">
        <v>239</v>
      </c>
      <c r="W128" s="116">
        <v>285</v>
      </c>
      <c r="X128" s="116">
        <v>316</v>
      </c>
      <c r="Y128" s="116">
        <v>291</v>
      </c>
      <c r="Z128" s="116">
        <v>333</v>
      </c>
      <c r="AB128" s="113" t="str">
        <f>TEXT(Z128,"###,###")</f>
        <v>333</v>
      </c>
      <c r="AD128" s="131">
        <f>Z128/$Z$7*100</f>
        <v>47.776183644189388</v>
      </c>
    </row>
    <row r="130" spans="19:20" x14ac:dyDescent="0.25">
      <c r="S130" s="105" t="s">
        <v>267</v>
      </c>
      <c r="T130" s="131">
        <v>56.384505021520802</v>
      </c>
    </row>
    <row r="131" spans="19:20" x14ac:dyDescent="0.25">
      <c r="S131" s="105" t="s">
        <v>268</v>
      </c>
      <c r="T131" s="131">
        <v>30.559540889526541</v>
      </c>
    </row>
    <row r="132" spans="19:20" x14ac:dyDescent="0.25">
      <c r="S132" s="105" t="s">
        <v>269</v>
      </c>
      <c r="T132" s="131">
        <v>12.769010043041607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A9AF32-99F9-4F10-A62C-5858A9A4F8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1CFC53-4122-4328-9707-83EEFA0E84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245E295-9FBB-424D-8287-EEEAD9879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1FE644-A298-42C8-9488-636E4D61D8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9C73-3430-44CC-930C-3838CE02DAEB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116</v>
      </c>
      <c r="T1" s="103"/>
      <c r="U1" s="103"/>
      <c r="V1" s="103"/>
      <c r="W1" s="103"/>
      <c r="X1" s="103"/>
      <c r="Y1" s="104" t="s">
        <v>205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116</v>
      </c>
      <c r="Y3" s="109" t="s">
        <v>205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 Barossa,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16864</v>
      </c>
      <c r="W4" s="112">
        <v>18084</v>
      </c>
      <c r="X4" s="112">
        <v>19106</v>
      </c>
      <c r="Y4" s="112">
        <v>18557</v>
      </c>
      <c r="Z4" s="112">
        <v>19166</v>
      </c>
      <c r="AB4" s="113" t="str">
        <f>TEXT(Z4,"###,###")</f>
        <v>19,166</v>
      </c>
      <c r="AD4" s="114">
        <f>Z4/Y4-1</f>
        <v>3.2817804602036871E-2</v>
      </c>
      <c r="AF4" s="114">
        <f>Z4/V4-1</f>
        <v>0.13650379506641364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8797</v>
      </c>
      <c r="W5" s="112">
        <v>9457</v>
      </c>
      <c r="X5" s="112">
        <v>9960</v>
      </c>
      <c r="Y5" s="112">
        <v>9454</v>
      </c>
      <c r="Z5" s="112">
        <v>9749</v>
      </c>
      <c r="AB5" s="113" t="str">
        <f>TEXT(Z5,"###,###")</f>
        <v>9,749</v>
      </c>
      <c r="AD5" s="114">
        <f t="shared" ref="AD5:AD9" si="0">Z5/Y5-1</f>
        <v>3.120372329172838E-2</v>
      </c>
      <c r="AF5" s="114">
        <f t="shared" ref="AF5:AF9" si="1">Z5/V5-1</f>
        <v>0.10821871092417878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8066</v>
      </c>
      <c r="W6" s="112">
        <v>8627</v>
      </c>
      <c r="X6" s="112">
        <v>9145</v>
      </c>
      <c r="Y6" s="112">
        <v>9103</v>
      </c>
      <c r="Z6" s="112">
        <v>9417</v>
      </c>
      <c r="AB6" s="113" t="str">
        <f>TEXT(Z6,"###,###")</f>
        <v>9,417</v>
      </c>
      <c r="AD6" s="114">
        <f t="shared" si="0"/>
        <v>3.4494122816653761E-2</v>
      </c>
      <c r="AF6" s="114">
        <f t="shared" si="1"/>
        <v>0.16749318125464918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12237</v>
      </c>
      <c r="W7" s="112">
        <v>12905</v>
      </c>
      <c r="X7" s="112">
        <v>13727</v>
      </c>
      <c r="Y7" s="112">
        <v>13273</v>
      </c>
      <c r="Z7" s="112">
        <v>13857</v>
      </c>
      <c r="AB7" s="113" t="str">
        <f>TEXT(Z7,"###,###")</f>
        <v>13,857</v>
      </c>
      <c r="AD7" s="114">
        <f t="shared" si="0"/>
        <v>4.3999095908988206E-2</v>
      </c>
      <c r="AF7" s="114">
        <f t="shared" si="1"/>
        <v>0.1323853885756312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19,166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13,857</v>
      </c>
      <c r="P8" s="69"/>
      <c r="S8" s="111" t="s">
        <v>86</v>
      </c>
      <c r="T8" s="112"/>
      <c r="U8" s="112"/>
      <c r="V8" s="112">
        <v>41536.57</v>
      </c>
      <c r="W8" s="112">
        <v>41976.03</v>
      </c>
      <c r="X8" s="112">
        <v>43233.35</v>
      </c>
      <c r="Y8" s="112">
        <v>44925.45</v>
      </c>
      <c r="Z8" s="112">
        <v>44617.74</v>
      </c>
      <c r="AB8" s="113" t="str">
        <f>TEXT(Z8,"$###,###")</f>
        <v>$44,618</v>
      </c>
      <c r="AD8" s="114">
        <f t="shared" si="0"/>
        <v>-6.849347085004176E-3</v>
      </c>
      <c r="AF8" s="114">
        <f t="shared" si="1"/>
        <v>7.4179692738230329E-2</v>
      </c>
    </row>
    <row r="9" spans="1:32" x14ac:dyDescent="0.25">
      <c r="A9" s="32" t="s">
        <v>15</v>
      </c>
      <c r="B9" s="73"/>
      <c r="C9" s="74"/>
      <c r="D9" s="75">
        <f>AD104</f>
        <v>75.821767713659611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51.627336364292418</v>
      </c>
      <c r="P9" s="76" t="s">
        <v>87</v>
      </c>
      <c r="S9" s="111" t="s">
        <v>7</v>
      </c>
      <c r="T9" s="112"/>
      <c r="U9" s="112"/>
      <c r="V9" s="112">
        <v>616008681</v>
      </c>
      <c r="W9" s="112">
        <v>670022762</v>
      </c>
      <c r="X9" s="112">
        <v>720401353</v>
      </c>
      <c r="Y9" s="112">
        <v>718128594</v>
      </c>
      <c r="Z9" s="112">
        <v>752202769</v>
      </c>
      <c r="AB9" s="113" t="str">
        <f>TEXT(Z9/1000000,"$#,###.0")&amp;" mil"</f>
        <v>$752.2 mil</v>
      </c>
      <c r="AD9" s="114">
        <f t="shared" si="0"/>
        <v>4.7448570192986983E-2</v>
      </c>
      <c r="AF9" s="114">
        <f t="shared" si="1"/>
        <v>0.22109118296662444</v>
      </c>
    </row>
    <row r="10" spans="1:32" x14ac:dyDescent="0.25">
      <c r="A10" s="32" t="s">
        <v>18</v>
      </c>
      <c r="B10" s="73"/>
      <c r="C10" s="74"/>
      <c r="D10" s="75">
        <f>AD105</f>
        <v>13.064802253991441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48.387096774193552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80.558562459406801</v>
      </c>
      <c r="P11" s="76" t="s">
        <v>87</v>
      </c>
      <c r="S11" s="111" t="s">
        <v>30</v>
      </c>
      <c r="T11" s="116"/>
      <c r="U11" s="116"/>
      <c r="V11" s="116">
        <v>14540</v>
      </c>
      <c r="W11" s="116">
        <v>15567</v>
      </c>
      <c r="X11" s="116">
        <v>16410</v>
      </c>
      <c r="Y11" s="116">
        <v>16036</v>
      </c>
      <c r="Z11" s="116">
        <v>16468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10.52175795626759</v>
      </c>
      <c r="P12" s="76" t="s">
        <v>87</v>
      </c>
      <c r="S12" s="111" t="s">
        <v>31</v>
      </c>
      <c r="T12" s="116"/>
      <c r="U12" s="116"/>
      <c r="V12" s="116">
        <v>2323</v>
      </c>
      <c r="W12" s="116">
        <v>2517</v>
      </c>
      <c r="X12" s="116">
        <v>2698</v>
      </c>
      <c r="Y12" s="116">
        <v>2516</v>
      </c>
      <c r="Z12" s="116">
        <v>2698</v>
      </c>
    </row>
    <row r="13" spans="1:32" ht="15" customHeight="1" x14ac:dyDescent="0.25">
      <c r="A13" s="32" t="s">
        <v>20</v>
      </c>
      <c r="B13" s="74"/>
      <c r="C13" s="74"/>
      <c r="D13" s="75">
        <f>AD108</f>
        <v>14.066576228738391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8.9557624305405206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15.960555149744337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43.7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24.319106751539184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15.45067474922422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1165</v>
      </c>
      <c r="Z15" s="116">
        <v>1132</v>
      </c>
      <c r="AB15" s="121">
        <f t="shared" ref="AB15:AB34" si="2">IF(Z15="np",0,Z15/$Z$34)</f>
        <v>5.907525310510385E-2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34.274235625586982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84.54932525077578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158</v>
      </c>
      <c r="Z16" s="116">
        <v>169</v>
      </c>
      <c r="AB16" s="121">
        <f t="shared" si="2"/>
        <v>8.8195386702849387E-3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3118</v>
      </c>
      <c r="Z17" s="116">
        <v>3120</v>
      </c>
      <c r="AB17" s="121">
        <f t="shared" si="2"/>
        <v>0.16282225237449119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122</v>
      </c>
      <c r="Z18" s="116">
        <v>84</v>
      </c>
      <c r="AB18" s="121">
        <f t="shared" si="2"/>
        <v>4.3836760254670698E-3</v>
      </c>
    </row>
    <row r="19" spans="1:28" x14ac:dyDescent="0.25">
      <c r="A19" s="65" t="str">
        <f>$S$1&amp;" ("&amp;$V$2&amp;" to "&amp;$Z$2&amp;")"</f>
        <v>Barossa (2015-16 to 2019-20)</v>
      </c>
      <c r="B19" s="65"/>
      <c r="C19" s="65"/>
      <c r="D19" s="65"/>
      <c r="E19" s="65"/>
      <c r="F19" s="65"/>
      <c r="G19" s="65" t="str">
        <f>$S$1&amp;" ("&amp;$V$2&amp;" to "&amp;$Z$2&amp;")"</f>
        <v>Barossa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1069</v>
      </c>
      <c r="Z19" s="116">
        <v>1167</v>
      </c>
      <c r="AB19" s="121">
        <f t="shared" si="2"/>
        <v>6.0901784782381799E-2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533</v>
      </c>
      <c r="Z20" s="116">
        <v>543</v>
      </c>
      <c r="AB20" s="121">
        <f t="shared" si="2"/>
        <v>2.8337334307483562E-2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1526</v>
      </c>
      <c r="Z21" s="116">
        <v>1666</v>
      </c>
      <c r="AB21" s="121">
        <f t="shared" si="2"/>
        <v>8.6942907838430228E-2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1228</v>
      </c>
      <c r="Z22" s="116">
        <v>1220</v>
      </c>
      <c r="AB22" s="121">
        <f t="shared" si="2"/>
        <v>6.3667675607974109E-2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596</v>
      </c>
      <c r="Z23" s="116">
        <v>636</v>
      </c>
      <c r="AB23" s="121">
        <f t="shared" si="2"/>
        <v>3.3190689907107815E-2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104</v>
      </c>
      <c r="Z24" s="116">
        <v>98</v>
      </c>
      <c r="AB24" s="121">
        <f t="shared" si="2"/>
        <v>5.1142886963782483E-3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336</v>
      </c>
      <c r="Z25" s="116">
        <v>402</v>
      </c>
      <c r="AB25" s="121">
        <f t="shared" si="2"/>
        <v>2.097902097902098E-2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242</v>
      </c>
      <c r="Z26" s="116">
        <v>262</v>
      </c>
      <c r="AB26" s="121">
        <f t="shared" si="2"/>
        <v>1.3672894269909195E-2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793</v>
      </c>
      <c r="Z27" s="116">
        <v>862</v>
      </c>
      <c r="AB27" s="121">
        <f t="shared" si="2"/>
        <v>4.4984865880388268E-2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1454</v>
      </c>
      <c r="Z28" s="116">
        <v>1540</v>
      </c>
      <c r="AB28" s="121">
        <f t="shared" si="2"/>
        <v>8.0367393800229628E-2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847</v>
      </c>
      <c r="Z29" s="116">
        <v>766</v>
      </c>
      <c r="AB29" s="121">
        <f t="shared" si="2"/>
        <v>3.9974950422711618E-2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1490</v>
      </c>
      <c r="Z30" s="116">
        <v>1527</v>
      </c>
      <c r="AB30" s="121">
        <f t="shared" si="2"/>
        <v>7.9688967748669237E-2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1585</v>
      </c>
      <c r="Z31" s="116">
        <v>1746</v>
      </c>
      <c r="AB31" s="121">
        <f t="shared" si="2"/>
        <v>9.1117837386494108E-2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273</v>
      </c>
      <c r="Z32" s="116">
        <v>303</v>
      </c>
      <c r="AB32" s="121">
        <f t="shared" si="2"/>
        <v>1.5812545663291933E-2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585</v>
      </c>
      <c r="Z33" s="116">
        <v>625</v>
      </c>
      <c r="AB33" s="121">
        <f t="shared" si="2"/>
        <v>3.2616637094249036E-2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18557</v>
      </c>
      <c r="Z34" s="124">
        <v>19162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11716</v>
      </c>
      <c r="AB37" s="136">
        <f>Z37/Z40*100</f>
        <v>84.54932525077578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2141</v>
      </c>
      <c r="AB38" s="136">
        <f>Z38/Z40*100</f>
        <v>15.45067474922422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13857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10</v>
      </c>
      <c r="X44" s="116">
        <v>19</v>
      </c>
      <c r="Y44" s="116">
        <v>6</v>
      </c>
      <c r="Z44" s="116">
        <v>21</v>
      </c>
    </row>
    <row r="45" spans="19:32" x14ac:dyDescent="0.25">
      <c r="S45" s="119" t="s">
        <v>38</v>
      </c>
      <c r="T45" s="119"/>
      <c r="U45" s="116"/>
      <c r="V45" s="116">
        <v>150</v>
      </c>
      <c r="W45" s="116">
        <v>169</v>
      </c>
      <c r="X45" s="116">
        <v>215</v>
      </c>
      <c r="Y45" s="116">
        <v>194</v>
      </c>
      <c r="Z45" s="116">
        <v>205</v>
      </c>
    </row>
    <row r="46" spans="19:32" x14ac:dyDescent="0.25">
      <c r="S46" s="119" t="s">
        <v>39</v>
      </c>
      <c r="T46" s="119"/>
      <c r="U46" s="116"/>
      <c r="V46" s="116">
        <v>570</v>
      </c>
      <c r="W46" s="116">
        <v>606</v>
      </c>
      <c r="X46" s="116">
        <v>650</v>
      </c>
      <c r="Y46" s="116">
        <v>632</v>
      </c>
      <c r="Z46" s="116">
        <v>632</v>
      </c>
    </row>
    <row r="47" spans="19:32" x14ac:dyDescent="0.25">
      <c r="S47" s="119" t="s">
        <v>40</v>
      </c>
      <c r="T47" s="119"/>
      <c r="U47" s="116"/>
      <c r="V47" s="116">
        <v>760</v>
      </c>
      <c r="W47" s="116">
        <v>768</v>
      </c>
      <c r="X47" s="116">
        <v>774</v>
      </c>
      <c r="Y47" s="116">
        <v>767</v>
      </c>
      <c r="Z47" s="116">
        <v>782</v>
      </c>
    </row>
    <row r="48" spans="19:32" x14ac:dyDescent="0.25">
      <c r="S48" s="119" t="s">
        <v>41</v>
      </c>
      <c r="T48" s="119"/>
      <c r="U48" s="116"/>
      <c r="V48" s="116">
        <v>839</v>
      </c>
      <c r="W48" s="116">
        <v>907</v>
      </c>
      <c r="X48" s="116">
        <v>929</v>
      </c>
      <c r="Y48" s="116">
        <v>910</v>
      </c>
      <c r="Z48" s="116">
        <v>922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820</v>
      </c>
      <c r="W49" s="116">
        <v>844</v>
      </c>
      <c r="X49" s="116">
        <v>854</v>
      </c>
      <c r="Y49" s="116">
        <v>788</v>
      </c>
      <c r="Z49" s="116">
        <v>858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Barossa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752</v>
      </c>
      <c r="W50" s="116">
        <v>836</v>
      </c>
      <c r="X50" s="116">
        <v>862</v>
      </c>
      <c r="Y50" s="116">
        <v>833</v>
      </c>
      <c r="Z50" s="116">
        <v>888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896</v>
      </c>
      <c r="W51" s="116">
        <v>922</v>
      </c>
      <c r="X51" s="116">
        <v>935</v>
      </c>
      <c r="Y51" s="116">
        <v>899</v>
      </c>
      <c r="Z51" s="116">
        <v>854</v>
      </c>
    </row>
    <row r="52" spans="1:26" ht="15" customHeight="1" x14ac:dyDescent="0.25">
      <c r="S52" s="119" t="s">
        <v>45</v>
      </c>
      <c r="T52" s="119"/>
      <c r="U52" s="116"/>
      <c r="V52" s="116">
        <v>903</v>
      </c>
      <c r="W52" s="116">
        <v>1008</v>
      </c>
      <c r="X52" s="116">
        <v>1041</v>
      </c>
      <c r="Y52" s="116">
        <v>954</v>
      </c>
      <c r="Z52" s="116">
        <v>993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877</v>
      </c>
      <c r="W53" s="116">
        <v>925</v>
      </c>
      <c r="X53" s="116">
        <v>960</v>
      </c>
      <c r="Y53" s="116">
        <v>941</v>
      </c>
      <c r="Z53" s="116">
        <v>957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871</v>
      </c>
      <c r="W54" s="116">
        <v>930</v>
      </c>
      <c r="X54" s="116">
        <v>984</v>
      </c>
      <c r="Y54" s="116">
        <v>949</v>
      </c>
      <c r="Z54" s="116">
        <v>969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698</v>
      </c>
      <c r="W55" s="116">
        <v>787</v>
      </c>
      <c r="X55" s="116">
        <v>812</v>
      </c>
      <c r="Y55" s="116">
        <v>752</v>
      </c>
      <c r="Z55" s="116">
        <v>835</v>
      </c>
    </row>
    <row r="56" spans="1:26" ht="15" customHeight="1" x14ac:dyDescent="0.25">
      <c r="S56" s="119" t="s">
        <v>49</v>
      </c>
      <c r="T56" s="119"/>
      <c r="U56" s="116"/>
      <c r="V56" s="116">
        <v>399</v>
      </c>
      <c r="W56" s="116">
        <v>433</v>
      </c>
      <c r="X56" s="116">
        <v>478</v>
      </c>
      <c r="Y56" s="116">
        <v>463</v>
      </c>
      <c r="Z56" s="116">
        <v>463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150</v>
      </c>
      <c r="W57" s="116">
        <v>183</v>
      </c>
      <c r="X57" s="116">
        <v>228</v>
      </c>
      <c r="Y57" s="116">
        <v>223</v>
      </c>
      <c r="Z57" s="116">
        <v>225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53</v>
      </c>
      <c r="W58" s="116">
        <v>69</v>
      </c>
      <c r="X58" s="116">
        <v>85</v>
      </c>
      <c r="Y58" s="116">
        <v>67</v>
      </c>
      <c r="Z58" s="116">
        <v>80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39</v>
      </c>
      <c r="W59" s="116">
        <v>38</v>
      </c>
      <c r="X59" s="116">
        <v>39</v>
      </c>
      <c r="Y59" s="116">
        <v>41</v>
      </c>
      <c r="Z59" s="116">
        <v>54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19</v>
      </c>
      <c r="W60" s="116">
        <v>21</v>
      </c>
      <c r="X60" s="116">
        <v>29</v>
      </c>
      <c r="Y60" s="116">
        <v>15</v>
      </c>
      <c r="Z60" s="116">
        <v>21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8796</v>
      </c>
      <c r="W61" s="116">
        <v>9457</v>
      </c>
      <c r="X61" s="116">
        <v>9958</v>
      </c>
      <c r="Y61" s="116">
        <v>9458</v>
      </c>
      <c r="Z61" s="116">
        <v>9747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11</v>
      </c>
      <c r="X63" s="116">
        <v>20</v>
      </c>
      <c r="Y63" s="116">
        <v>25</v>
      </c>
      <c r="Z63" s="116">
        <v>16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186</v>
      </c>
      <c r="W64" s="116">
        <v>227</v>
      </c>
      <c r="X64" s="116">
        <v>258</v>
      </c>
      <c r="Y64" s="116">
        <v>238</v>
      </c>
      <c r="Z64" s="116">
        <v>270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Barossa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552</v>
      </c>
      <c r="W65" s="116">
        <v>579</v>
      </c>
      <c r="X65" s="116">
        <v>691</v>
      </c>
      <c r="Y65" s="116">
        <v>667</v>
      </c>
      <c r="Z65" s="116">
        <v>582</v>
      </c>
    </row>
    <row r="66" spans="1:26" x14ac:dyDescent="0.25">
      <c r="S66" s="119" t="s">
        <v>40</v>
      </c>
      <c r="T66" s="119"/>
      <c r="U66" s="116"/>
      <c r="V66" s="116">
        <v>688</v>
      </c>
      <c r="W66" s="116">
        <v>695</v>
      </c>
      <c r="X66" s="116">
        <v>755</v>
      </c>
      <c r="Y66" s="116">
        <v>768</v>
      </c>
      <c r="Z66" s="116">
        <v>804</v>
      </c>
    </row>
    <row r="67" spans="1:26" x14ac:dyDescent="0.25">
      <c r="S67" s="119" t="s">
        <v>41</v>
      </c>
      <c r="T67" s="119"/>
      <c r="U67" s="116"/>
      <c r="V67" s="116">
        <v>705</v>
      </c>
      <c r="W67" s="116">
        <v>720</v>
      </c>
      <c r="X67" s="116">
        <v>735</v>
      </c>
      <c r="Y67" s="116">
        <v>801</v>
      </c>
      <c r="Z67" s="116">
        <v>831</v>
      </c>
    </row>
    <row r="68" spans="1:26" x14ac:dyDescent="0.25">
      <c r="S68" s="119" t="s">
        <v>42</v>
      </c>
      <c r="T68" s="119"/>
      <c r="U68" s="116"/>
      <c r="V68" s="116">
        <v>791</v>
      </c>
      <c r="W68" s="116">
        <v>814</v>
      </c>
      <c r="X68" s="116">
        <v>807</v>
      </c>
      <c r="Y68" s="116">
        <v>822</v>
      </c>
      <c r="Z68" s="116">
        <v>790</v>
      </c>
    </row>
    <row r="69" spans="1:26" x14ac:dyDescent="0.25">
      <c r="S69" s="119" t="s">
        <v>43</v>
      </c>
      <c r="T69" s="119"/>
      <c r="U69" s="116"/>
      <c r="V69" s="116">
        <v>731</v>
      </c>
      <c r="W69" s="116">
        <v>765</v>
      </c>
      <c r="X69" s="116">
        <v>834</v>
      </c>
      <c r="Y69" s="116">
        <v>835</v>
      </c>
      <c r="Z69" s="116">
        <v>897</v>
      </c>
    </row>
    <row r="70" spans="1:26" x14ac:dyDescent="0.25">
      <c r="S70" s="119" t="s">
        <v>44</v>
      </c>
      <c r="T70" s="119"/>
      <c r="U70" s="116"/>
      <c r="V70" s="116">
        <v>887</v>
      </c>
      <c r="W70" s="116">
        <v>933</v>
      </c>
      <c r="X70" s="116">
        <v>905</v>
      </c>
      <c r="Y70" s="116">
        <v>886</v>
      </c>
      <c r="Z70" s="116">
        <v>892</v>
      </c>
    </row>
    <row r="71" spans="1:26" x14ac:dyDescent="0.25">
      <c r="S71" s="119" t="s">
        <v>45</v>
      </c>
      <c r="T71" s="119"/>
      <c r="U71" s="116"/>
      <c r="V71" s="116">
        <v>868</v>
      </c>
      <c r="W71" s="116">
        <v>1016</v>
      </c>
      <c r="X71" s="116">
        <v>1084</v>
      </c>
      <c r="Y71" s="116">
        <v>1044</v>
      </c>
      <c r="Z71" s="116">
        <v>1057</v>
      </c>
    </row>
    <row r="72" spans="1:26" x14ac:dyDescent="0.25">
      <c r="S72" s="119" t="s">
        <v>46</v>
      </c>
      <c r="T72" s="119"/>
      <c r="U72" s="116"/>
      <c r="V72" s="116">
        <v>856</v>
      </c>
      <c r="W72" s="116">
        <v>894</v>
      </c>
      <c r="X72" s="116">
        <v>933</v>
      </c>
      <c r="Y72" s="116">
        <v>925</v>
      </c>
      <c r="Z72" s="116">
        <v>920</v>
      </c>
    </row>
    <row r="73" spans="1:26" x14ac:dyDescent="0.25">
      <c r="S73" s="119" t="s">
        <v>47</v>
      </c>
      <c r="T73" s="119"/>
      <c r="U73" s="116"/>
      <c r="V73" s="116">
        <v>840</v>
      </c>
      <c r="W73" s="116">
        <v>908</v>
      </c>
      <c r="X73" s="116">
        <v>918</v>
      </c>
      <c r="Y73" s="116">
        <v>852</v>
      </c>
      <c r="Z73" s="116">
        <v>1010</v>
      </c>
    </row>
    <row r="74" spans="1:26" x14ac:dyDescent="0.25">
      <c r="S74" s="119" t="s">
        <v>48</v>
      </c>
      <c r="T74" s="119"/>
      <c r="U74" s="116"/>
      <c r="V74" s="116">
        <v>556</v>
      </c>
      <c r="W74" s="116">
        <v>600</v>
      </c>
      <c r="X74" s="116">
        <v>644</v>
      </c>
      <c r="Y74" s="116">
        <v>739</v>
      </c>
      <c r="Z74" s="116">
        <v>780</v>
      </c>
    </row>
    <row r="75" spans="1:26" x14ac:dyDescent="0.25">
      <c r="S75" s="119" t="s">
        <v>49</v>
      </c>
      <c r="T75" s="119"/>
      <c r="U75" s="116"/>
      <c r="V75" s="116">
        <v>233</v>
      </c>
      <c r="W75" s="116">
        <v>274</v>
      </c>
      <c r="X75" s="116">
        <v>320</v>
      </c>
      <c r="Y75" s="116">
        <v>297</v>
      </c>
      <c r="Z75" s="116">
        <v>311</v>
      </c>
    </row>
    <row r="76" spans="1:26" x14ac:dyDescent="0.25">
      <c r="S76" s="119" t="s">
        <v>50</v>
      </c>
      <c r="T76" s="119"/>
      <c r="U76" s="116"/>
      <c r="V76" s="116">
        <v>63</v>
      </c>
      <c r="W76" s="116">
        <v>102</v>
      </c>
      <c r="X76" s="116">
        <v>128</v>
      </c>
      <c r="Y76" s="116">
        <v>114</v>
      </c>
      <c r="Z76" s="116">
        <v>138</v>
      </c>
    </row>
    <row r="77" spans="1:26" x14ac:dyDescent="0.25">
      <c r="S77" s="119" t="s">
        <v>51</v>
      </c>
      <c r="T77" s="119"/>
      <c r="U77" s="116"/>
      <c r="V77" s="116">
        <v>46</v>
      </c>
      <c r="W77" s="116">
        <v>51</v>
      </c>
      <c r="X77" s="116">
        <v>57</v>
      </c>
      <c r="Y77" s="116">
        <v>42</v>
      </c>
      <c r="Z77" s="116">
        <v>52</v>
      </c>
    </row>
    <row r="78" spans="1:26" x14ac:dyDescent="0.25">
      <c r="S78" s="119" t="s">
        <v>52</v>
      </c>
      <c r="T78" s="119"/>
      <c r="U78" s="116"/>
      <c r="V78" s="116">
        <v>22</v>
      </c>
      <c r="W78" s="116">
        <v>22</v>
      </c>
      <c r="X78" s="116">
        <v>35</v>
      </c>
      <c r="Y78" s="116">
        <v>37</v>
      </c>
      <c r="Z78" s="116">
        <v>34</v>
      </c>
    </row>
    <row r="79" spans="1:26" x14ac:dyDescent="0.25">
      <c r="S79" s="119" t="s">
        <v>53</v>
      </c>
      <c r="T79" s="119"/>
      <c r="U79" s="116"/>
      <c r="V79" s="116">
        <v>22</v>
      </c>
      <c r="W79" s="116">
        <v>16</v>
      </c>
      <c r="X79" s="116">
        <v>17</v>
      </c>
      <c r="Y79" s="116">
        <v>13</v>
      </c>
      <c r="Z79" s="116">
        <v>23</v>
      </c>
    </row>
    <row r="80" spans="1:26" x14ac:dyDescent="0.25">
      <c r="S80" s="122" t="s">
        <v>54</v>
      </c>
      <c r="T80" s="122"/>
      <c r="U80" s="116"/>
      <c r="V80" s="116">
        <v>8063</v>
      </c>
      <c r="W80" s="116">
        <v>8627</v>
      </c>
      <c r="X80" s="116">
        <v>9146</v>
      </c>
      <c r="Y80" s="116">
        <v>9099</v>
      </c>
      <c r="Z80" s="116">
        <v>9419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Barossa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662</v>
      </c>
      <c r="W83" s="116">
        <v>727</v>
      </c>
      <c r="X83" s="116">
        <v>756</v>
      </c>
      <c r="Y83" s="116">
        <v>742</v>
      </c>
      <c r="Z83" s="116">
        <v>784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670</v>
      </c>
      <c r="W84" s="116">
        <v>691</v>
      </c>
      <c r="X84" s="116">
        <v>700</v>
      </c>
      <c r="Y84" s="116">
        <v>687</v>
      </c>
      <c r="Z84" s="116">
        <v>728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1119</v>
      </c>
      <c r="W85" s="116">
        <v>1198</v>
      </c>
      <c r="X85" s="116">
        <v>1262</v>
      </c>
      <c r="Y85" s="116">
        <v>1258</v>
      </c>
      <c r="Z85" s="116">
        <v>1274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19,166</v>
      </c>
      <c r="D86" s="98">
        <f t="shared" ref="D86:D91" si="4">AD4</f>
        <v>3.2817804602036871E-2</v>
      </c>
      <c r="E86" s="99">
        <f t="shared" ref="E86:E91" si="5">AD4</f>
        <v>3.2817804602036871E-2</v>
      </c>
      <c r="F86" s="98">
        <f t="shared" ref="F86:F91" si="6">AF4</f>
        <v>0.13650379506641364</v>
      </c>
      <c r="G86" s="99">
        <f t="shared" ref="G86:G91" si="7">AF4</f>
        <v>0.13650379506641364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243</v>
      </c>
      <c r="W86" s="116">
        <v>260</v>
      </c>
      <c r="X86" s="116">
        <v>274</v>
      </c>
      <c r="Y86" s="116">
        <v>274</v>
      </c>
      <c r="Z86" s="116">
        <v>283</v>
      </c>
    </row>
    <row r="87" spans="1:30" ht="15" customHeight="1" x14ac:dyDescent="0.25">
      <c r="A87" s="100" t="s">
        <v>4</v>
      </c>
      <c r="B87" s="51"/>
      <c r="C87" s="101" t="str">
        <f t="shared" si="3"/>
        <v>9,749</v>
      </c>
      <c r="D87" s="98">
        <f t="shared" si="4"/>
        <v>3.120372329172838E-2</v>
      </c>
      <c r="E87" s="99">
        <f t="shared" si="5"/>
        <v>3.120372329172838E-2</v>
      </c>
      <c r="F87" s="98">
        <f t="shared" si="6"/>
        <v>0.10821871092417878</v>
      </c>
      <c r="G87" s="99">
        <f t="shared" si="7"/>
        <v>0.10821871092417878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261</v>
      </c>
      <c r="W87" s="116">
        <v>277</v>
      </c>
      <c r="X87" s="116">
        <v>263</v>
      </c>
      <c r="Y87" s="116">
        <v>256</v>
      </c>
      <c r="Z87" s="116">
        <v>237</v>
      </c>
    </row>
    <row r="88" spans="1:30" ht="15" customHeight="1" x14ac:dyDescent="0.25">
      <c r="A88" s="100" t="s">
        <v>5</v>
      </c>
      <c r="B88" s="51"/>
      <c r="C88" s="101" t="str">
        <f t="shared" si="3"/>
        <v>9,417</v>
      </c>
      <c r="D88" s="98">
        <f t="shared" si="4"/>
        <v>3.4494122816653761E-2</v>
      </c>
      <c r="E88" s="99">
        <f t="shared" si="5"/>
        <v>3.4494122816653761E-2</v>
      </c>
      <c r="F88" s="98">
        <f t="shared" si="6"/>
        <v>0.16749318125464918</v>
      </c>
      <c r="G88" s="99">
        <f t="shared" si="7"/>
        <v>0.16749318125464918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235</v>
      </c>
      <c r="W88" s="116">
        <v>244</v>
      </c>
      <c r="X88" s="116">
        <v>251</v>
      </c>
      <c r="Y88" s="116">
        <v>282</v>
      </c>
      <c r="Z88" s="116">
        <v>254</v>
      </c>
    </row>
    <row r="89" spans="1:30" ht="15" customHeight="1" x14ac:dyDescent="0.25">
      <c r="A89" s="51" t="s">
        <v>6</v>
      </c>
      <c r="B89" s="51"/>
      <c r="C89" s="101" t="str">
        <f t="shared" si="3"/>
        <v>13,857</v>
      </c>
      <c r="D89" s="98">
        <f t="shared" si="4"/>
        <v>4.3999095908988206E-2</v>
      </c>
      <c r="E89" s="99">
        <f t="shared" si="5"/>
        <v>4.3999095908988206E-2</v>
      </c>
      <c r="F89" s="98">
        <f t="shared" si="6"/>
        <v>0.1323853885756312</v>
      </c>
      <c r="G89" s="99">
        <f t="shared" si="7"/>
        <v>0.1323853885756312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654</v>
      </c>
      <c r="W89" s="116">
        <v>681</v>
      </c>
      <c r="X89" s="116">
        <v>719</v>
      </c>
      <c r="Y89" s="116">
        <v>697</v>
      </c>
      <c r="Z89" s="116">
        <v>720</v>
      </c>
    </row>
    <row r="90" spans="1:30" ht="15" customHeight="1" x14ac:dyDescent="0.25">
      <c r="A90" s="51" t="s">
        <v>100</v>
      </c>
      <c r="B90" s="51"/>
      <c r="C90" s="101" t="str">
        <f t="shared" si="3"/>
        <v>$44,618</v>
      </c>
      <c r="D90" s="98">
        <f t="shared" si="4"/>
        <v>-6.849347085004176E-3</v>
      </c>
      <c r="E90" s="99">
        <f t="shared" si="5"/>
        <v>-6.849347085004176E-3</v>
      </c>
      <c r="F90" s="98">
        <f t="shared" si="6"/>
        <v>7.4179692738230329E-2</v>
      </c>
      <c r="G90" s="99">
        <f t="shared" si="7"/>
        <v>7.4179692738230329E-2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1274</v>
      </c>
      <c r="W90" s="116">
        <v>1318</v>
      </c>
      <c r="X90" s="116">
        <v>1414</v>
      </c>
      <c r="Y90" s="116">
        <v>1386</v>
      </c>
      <c r="Z90" s="116">
        <v>1405</v>
      </c>
    </row>
    <row r="91" spans="1:30" ht="15" customHeight="1" x14ac:dyDescent="0.25">
      <c r="A91" s="51" t="s">
        <v>7</v>
      </c>
      <c r="B91" s="51"/>
      <c r="C91" s="101" t="str">
        <f t="shared" si="3"/>
        <v>$752.2 mil</v>
      </c>
      <c r="D91" s="98">
        <f t="shared" si="4"/>
        <v>4.7448570192986983E-2</v>
      </c>
      <c r="E91" s="99">
        <f t="shared" si="5"/>
        <v>4.7448570192986983E-2</v>
      </c>
      <c r="F91" s="98">
        <f t="shared" si="6"/>
        <v>0.22109118296662444</v>
      </c>
      <c r="G91" s="99">
        <f t="shared" si="7"/>
        <v>0.22109118296662444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6453</v>
      </c>
      <c r="W91" s="116">
        <v>6805</v>
      </c>
      <c r="X91" s="116">
        <v>7221</v>
      </c>
      <c r="Y91" s="116">
        <v>6903</v>
      </c>
      <c r="Z91" s="116">
        <v>7159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403</v>
      </c>
      <c r="W93" s="116">
        <v>472</v>
      </c>
      <c r="X93" s="116">
        <v>510</v>
      </c>
      <c r="Y93" s="116">
        <v>502</v>
      </c>
      <c r="Z93" s="116">
        <v>546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1016</v>
      </c>
      <c r="W94" s="116">
        <v>1041</v>
      </c>
      <c r="X94" s="116">
        <v>1110</v>
      </c>
      <c r="Y94" s="116">
        <v>1132</v>
      </c>
      <c r="Z94" s="116">
        <v>1173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235</v>
      </c>
      <c r="W95" s="116">
        <v>249</v>
      </c>
      <c r="X95" s="116">
        <v>271</v>
      </c>
      <c r="Y95" s="116">
        <v>284</v>
      </c>
      <c r="Z95" s="116">
        <v>278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821</v>
      </c>
      <c r="W96" s="116">
        <v>872</v>
      </c>
      <c r="X96" s="116">
        <v>914</v>
      </c>
      <c r="Y96" s="116">
        <v>936</v>
      </c>
      <c r="Z96" s="116">
        <v>1029</v>
      </c>
    </row>
    <row r="97" spans="1:32" ht="15" customHeight="1" x14ac:dyDescent="0.25">
      <c r="S97" s="119" t="s">
        <v>191</v>
      </c>
      <c r="T97" s="119"/>
      <c r="U97" s="116"/>
      <c r="V97" s="116">
        <v>923</v>
      </c>
      <c r="W97" s="116">
        <v>1036</v>
      </c>
      <c r="X97" s="116">
        <v>1051</v>
      </c>
      <c r="Y97" s="116">
        <v>1050</v>
      </c>
      <c r="Z97" s="116">
        <v>1053</v>
      </c>
    </row>
    <row r="98" spans="1:32" ht="15" customHeight="1" x14ac:dyDescent="0.25">
      <c r="S98" s="119" t="s">
        <v>192</v>
      </c>
      <c r="T98" s="119"/>
      <c r="U98" s="116"/>
      <c r="V98" s="116">
        <v>566</v>
      </c>
      <c r="W98" s="116">
        <v>557</v>
      </c>
      <c r="X98" s="116">
        <v>585</v>
      </c>
      <c r="Y98" s="116">
        <v>583</v>
      </c>
      <c r="Z98" s="116">
        <v>572</v>
      </c>
    </row>
    <row r="99" spans="1:32" ht="15" customHeight="1" x14ac:dyDescent="0.25">
      <c r="S99" s="119" t="s">
        <v>193</v>
      </c>
      <c r="T99" s="119"/>
      <c r="U99" s="116"/>
      <c r="V99" s="116">
        <v>49</v>
      </c>
      <c r="W99" s="116">
        <v>53</v>
      </c>
      <c r="X99" s="116">
        <v>63</v>
      </c>
      <c r="Y99" s="116">
        <v>72</v>
      </c>
      <c r="Z99" s="116">
        <v>80</v>
      </c>
    </row>
    <row r="100" spans="1:32" ht="15" customHeight="1" x14ac:dyDescent="0.25">
      <c r="S100" s="119" t="s">
        <v>59</v>
      </c>
      <c r="T100" s="119"/>
      <c r="U100" s="116"/>
      <c r="V100" s="116">
        <v>631</v>
      </c>
      <c r="W100" s="116">
        <v>655</v>
      </c>
      <c r="X100" s="116">
        <v>675</v>
      </c>
      <c r="Y100" s="116">
        <v>675</v>
      </c>
      <c r="Z100" s="116">
        <v>710</v>
      </c>
    </row>
    <row r="101" spans="1:32" x14ac:dyDescent="0.25">
      <c r="A101" s="20"/>
      <c r="S101" s="122" t="s">
        <v>54</v>
      </c>
      <c r="T101" s="122"/>
      <c r="U101" s="116"/>
      <c r="V101" s="116">
        <v>5787</v>
      </c>
      <c r="W101" s="116">
        <v>6100</v>
      </c>
      <c r="X101" s="116">
        <v>6507</v>
      </c>
      <c r="Y101" s="116">
        <v>6362</v>
      </c>
      <c r="Z101" s="116">
        <v>6703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12670</v>
      </c>
      <c r="W104" s="116">
        <v>13767</v>
      </c>
      <c r="X104" s="116">
        <v>14310</v>
      </c>
      <c r="Y104" s="116">
        <v>13930</v>
      </c>
      <c r="Z104" s="116">
        <v>14532</v>
      </c>
      <c r="AB104" s="113" t="str">
        <f>TEXT(Z104,"###,###")</f>
        <v>14,532</v>
      </c>
      <c r="AD104" s="134">
        <f>Z104/($Z$4)*100</f>
        <v>75.821767713659611</v>
      </c>
      <c r="AF104" s="113"/>
    </row>
    <row r="105" spans="1:32" x14ac:dyDescent="0.25">
      <c r="S105" s="119" t="s">
        <v>18</v>
      </c>
      <c r="T105" s="119"/>
      <c r="U105" s="116"/>
      <c r="V105" s="116">
        <v>2180</v>
      </c>
      <c r="W105" s="116">
        <v>2408</v>
      </c>
      <c r="X105" s="116">
        <v>2402</v>
      </c>
      <c r="Y105" s="116">
        <v>2500</v>
      </c>
      <c r="Z105" s="116">
        <v>2504</v>
      </c>
      <c r="AB105" s="113" t="str">
        <f>TEXT(Z105,"###,###")</f>
        <v>2,504</v>
      </c>
      <c r="AD105" s="134">
        <f>Z105/($Z$4)*100</f>
        <v>13.064802253991441</v>
      </c>
      <c r="AF105" s="113"/>
    </row>
    <row r="106" spans="1:32" x14ac:dyDescent="0.25">
      <c r="S106" s="122" t="s">
        <v>54</v>
      </c>
      <c r="T106" s="122"/>
      <c r="U106" s="124"/>
      <c r="V106" s="124">
        <v>14850</v>
      </c>
      <c r="W106" s="124">
        <v>16175</v>
      </c>
      <c r="X106" s="124">
        <v>16712</v>
      </c>
      <c r="Y106" s="124">
        <v>16430</v>
      </c>
      <c r="Z106" s="124">
        <v>17036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2353</v>
      </c>
      <c r="W108" s="116">
        <v>2638</v>
      </c>
      <c r="X108" s="116">
        <v>2909</v>
      </c>
      <c r="Y108" s="116">
        <v>2467</v>
      </c>
      <c r="Z108" s="116">
        <v>2696</v>
      </c>
      <c r="AB108" s="113" t="str">
        <f>TEXT(Z108,"###,###")</f>
        <v>2,696</v>
      </c>
      <c r="AD108" s="134">
        <f>Z108/($Z$4)*100</f>
        <v>14.066576228738391</v>
      </c>
      <c r="AF108" s="113"/>
    </row>
    <row r="109" spans="1:32" x14ac:dyDescent="0.25">
      <c r="S109" s="119" t="s">
        <v>21</v>
      </c>
      <c r="T109" s="119"/>
      <c r="U109" s="116"/>
      <c r="V109" s="116">
        <v>2773</v>
      </c>
      <c r="W109" s="116">
        <v>3125</v>
      </c>
      <c r="X109" s="116">
        <v>3272</v>
      </c>
      <c r="Y109" s="116">
        <v>3067</v>
      </c>
      <c r="Z109" s="116">
        <v>3059</v>
      </c>
      <c r="AB109" s="113" t="str">
        <f>TEXT(Z109,"###,###")</f>
        <v>3,059</v>
      </c>
      <c r="AD109" s="134">
        <f>Z109/($Z$4)*100</f>
        <v>15.960555149744337</v>
      </c>
      <c r="AF109" s="113"/>
    </row>
    <row r="110" spans="1:32" x14ac:dyDescent="0.25">
      <c r="S110" s="119" t="s">
        <v>22</v>
      </c>
      <c r="T110" s="119"/>
      <c r="U110" s="116"/>
      <c r="V110" s="116">
        <v>3905</v>
      </c>
      <c r="W110" s="116">
        <v>4198</v>
      </c>
      <c r="X110" s="116">
        <v>4427</v>
      </c>
      <c r="Y110" s="116">
        <v>4519</v>
      </c>
      <c r="Z110" s="116">
        <v>4661</v>
      </c>
      <c r="AB110" s="113" t="str">
        <f>TEXT(Z110,"###,###")</f>
        <v>4,661</v>
      </c>
      <c r="AD110" s="134">
        <f>Z110/($Z$4)*100</f>
        <v>24.319106751539184</v>
      </c>
      <c r="AF110" s="113"/>
    </row>
    <row r="111" spans="1:32" x14ac:dyDescent="0.25">
      <c r="S111" s="119" t="s">
        <v>23</v>
      </c>
      <c r="T111" s="119"/>
      <c r="U111" s="116"/>
      <c r="V111" s="116">
        <v>5823</v>
      </c>
      <c r="W111" s="116">
        <v>6214</v>
      </c>
      <c r="X111" s="116">
        <v>6104</v>
      </c>
      <c r="Y111" s="116">
        <v>6378</v>
      </c>
      <c r="Z111" s="116">
        <v>6569</v>
      </c>
      <c r="AB111" s="113" t="str">
        <f>TEXT(Z111,"###,###")</f>
        <v>6,569</v>
      </c>
      <c r="AD111" s="134">
        <f>Z111/($Z$4)*100</f>
        <v>34.274235625586982</v>
      </c>
      <c r="AF111" s="113"/>
    </row>
    <row r="112" spans="1:32" x14ac:dyDescent="0.25">
      <c r="S112" s="122" t="s">
        <v>54</v>
      </c>
      <c r="T112" s="122"/>
      <c r="U112" s="116"/>
      <c r="V112" s="116">
        <v>16864</v>
      </c>
      <c r="W112" s="116">
        <v>18084</v>
      </c>
      <c r="X112" s="116">
        <v>19106</v>
      </c>
      <c r="Y112" s="116">
        <v>18556</v>
      </c>
      <c r="Z112" s="116">
        <v>19166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40.909999999999997</v>
      </c>
      <c r="W118" s="135">
        <v>43.27</v>
      </c>
      <c r="X118" s="135">
        <v>43.36</v>
      </c>
      <c r="Y118" s="135">
        <v>43.2</v>
      </c>
      <c r="Z118" s="135">
        <v>43.65</v>
      </c>
      <c r="AB118" s="113" t="str">
        <f>TEXT(Z118,"##.0")</f>
        <v>43.7</v>
      </c>
    </row>
    <row r="120" spans="19:32" x14ac:dyDescent="0.25">
      <c r="S120" s="105" t="s">
        <v>102</v>
      </c>
      <c r="T120" s="116"/>
      <c r="U120" s="116"/>
      <c r="V120" s="116">
        <v>9915</v>
      </c>
      <c r="W120" s="116">
        <v>10388</v>
      </c>
      <c r="X120" s="116">
        <v>11031</v>
      </c>
      <c r="Y120" s="116">
        <v>10754</v>
      </c>
      <c r="Z120" s="116">
        <v>11163</v>
      </c>
      <c r="AB120" s="113" t="str">
        <f>TEXT(Z120,"###,###")</f>
        <v>11,163</v>
      </c>
    </row>
    <row r="121" spans="19:32" x14ac:dyDescent="0.25">
      <c r="S121" s="105" t="s">
        <v>103</v>
      </c>
      <c r="T121" s="116"/>
      <c r="U121" s="116"/>
      <c r="V121" s="116">
        <v>1163</v>
      </c>
      <c r="W121" s="116">
        <v>1277</v>
      </c>
      <c r="X121" s="116">
        <v>1451</v>
      </c>
      <c r="Y121" s="116">
        <v>1287</v>
      </c>
      <c r="Z121" s="116">
        <v>1458</v>
      </c>
      <c r="AB121" s="113" t="str">
        <f>TEXT(Z121,"###,###")</f>
        <v>1,458</v>
      </c>
    </row>
    <row r="122" spans="19:32" x14ac:dyDescent="0.25">
      <c r="S122" s="105" t="s">
        <v>104</v>
      </c>
      <c r="T122" s="116"/>
      <c r="U122" s="116"/>
      <c r="V122" s="116">
        <v>1163</v>
      </c>
      <c r="W122" s="116">
        <v>1240</v>
      </c>
      <c r="X122" s="116">
        <v>1240</v>
      </c>
      <c r="Y122" s="116">
        <v>1228</v>
      </c>
      <c r="Z122" s="116">
        <v>1241</v>
      </c>
      <c r="AB122" s="113" t="str">
        <f>TEXT(Z122,"###,###")</f>
        <v>1,241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11078</v>
      </c>
      <c r="W124" s="116">
        <v>11628</v>
      </c>
      <c r="X124" s="116">
        <v>12271</v>
      </c>
      <c r="Y124" s="116">
        <v>11982</v>
      </c>
      <c r="Z124" s="116">
        <v>12404</v>
      </c>
      <c r="AB124" s="113" t="str">
        <f>TEXT(Z124,"###,###")</f>
        <v>12,404</v>
      </c>
      <c r="AD124" s="131">
        <f>Z124/$Z$7*100</f>
        <v>89.514324889947318</v>
      </c>
    </row>
    <row r="125" spans="19:32" x14ac:dyDescent="0.25">
      <c r="S125" s="105" t="s">
        <v>106</v>
      </c>
      <c r="T125" s="116"/>
      <c r="U125" s="116"/>
      <c r="V125" s="116">
        <v>2326</v>
      </c>
      <c r="W125" s="116">
        <v>2517</v>
      </c>
      <c r="X125" s="116">
        <v>2691</v>
      </c>
      <c r="Y125" s="116">
        <v>2515</v>
      </c>
      <c r="Z125" s="116">
        <v>2699</v>
      </c>
      <c r="AB125" s="113" t="str">
        <f>TEXT(Z125,"###,###")</f>
        <v>2,699</v>
      </c>
      <c r="AD125" s="131">
        <f>Z125/$Z$7*100</f>
        <v>19.477520386808113</v>
      </c>
    </row>
    <row r="127" spans="19:32" x14ac:dyDescent="0.25">
      <c r="S127" s="105" t="s">
        <v>107</v>
      </c>
      <c r="T127" s="116"/>
      <c r="U127" s="116"/>
      <c r="V127" s="116">
        <v>6449</v>
      </c>
      <c r="W127" s="116">
        <v>6805</v>
      </c>
      <c r="X127" s="116">
        <v>7219</v>
      </c>
      <c r="Y127" s="116">
        <v>6903</v>
      </c>
      <c r="Z127" s="116">
        <v>7154</v>
      </c>
      <c r="AB127" s="113" t="str">
        <f>TEXT(Z127,"###,###")</f>
        <v>7,154</v>
      </c>
      <c r="AD127" s="131">
        <f>Z127/$Z$7*100</f>
        <v>51.627336364292418</v>
      </c>
    </row>
    <row r="128" spans="19:32" x14ac:dyDescent="0.25">
      <c r="S128" s="105" t="s">
        <v>108</v>
      </c>
      <c r="T128" s="116"/>
      <c r="U128" s="116"/>
      <c r="V128" s="116">
        <v>5786</v>
      </c>
      <c r="W128" s="116">
        <v>6100</v>
      </c>
      <c r="X128" s="116">
        <v>6506</v>
      </c>
      <c r="Y128" s="116">
        <v>6364</v>
      </c>
      <c r="Z128" s="116">
        <v>6705</v>
      </c>
      <c r="AB128" s="113" t="str">
        <f>TEXT(Z128,"###,###")</f>
        <v>6,705</v>
      </c>
      <c r="AD128" s="131">
        <f>Z128/$Z$7*100</f>
        <v>48.387096774193552</v>
      </c>
    </row>
    <row r="130" spans="19:20" x14ac:dyDescent="0.25">
      <c r="S130" s="105" t="s">
        <v>267</v>
      </c>
      <c r="T130" s="131">
        <v>80.558562459406801</v>
      </c>
    </row>
    <row r="131" spans="19:20" x14ac:dyDescent="0.25">
      <c r="S131" s="105" t="s">
        <v>268</v>
      </c>
      <c r="T131" s="131">
        <v>10.52175795626759</v>
      </c>
    </row>
    <row r="132" spans="19:20" x14ac:dyDescent="0.25">
      <c r="S132" s="105" t="s">
        <v>269</v>
      </c>
      <c r="T132" s="131">
        <v>8.9557624305405206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DA295D-0D54-43C5-BE8C-FE23844369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63571AF-D084-41E7-9E0F-033AA537D3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1704-60E6-4E2B-9484-6B371517BB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D66536-322C-41DC-A398-EF493B3F07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EBF3-FB05-4972-98DF-7BBEF8C6C269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183</v>
      </c>
      <c r="T1" s="103"/>
      <c r="U1" s="103"/>
      <c r="V1" s="103"/>
      <c r="W1" s="103"/>
      <c r="X1" s="103"/>
      <c r="Y1" s="104" t="s">
        <v>261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183</v>
      </c>
      <c r="Y3" s="109" t="s">
        <v>261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10.69 Yankalilla,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2641</v>
      </c>
      <c r="W4" s="112">
        <v>2940</v>
      </c>
      <c r="X4" s="112">
        <v>3330</v>
      </c>
      <c r="Y4" s="112">
        <v>3274</v>
      </c>
      <c r="Z4" s="112">
        <v>3545</v>
      </c>
      <c r="AB4" s="113" t="str">
        <f>TEXT(Z4,"###,###")</f>
        <v>3,545</v>
      </c>
      <c r="AD4" s="114">
        <f>Z4/Y4-1</f>
        <v>8.2773365913255903E-2</v>
      </c>
      <c r="AF4" s="114">
        <f>Z4/V4-1</f>
        <v>0.34229458538432422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1311</v>
      </c>
      <c r="W5" s="112">
        <v>1460</v>
      </c>
      <c r="X5" s="112">
        <v>1690</v>
      </c>
      <c r="Y5" s="112">
        <v>1606</v>
      </c>
      <c r="Z5" s="112">
        <v>1763</v>
      </c>
      <c r="AB5" s="113" t="str">
        <f>TEXT(Z5,"###,###")</f>
        <v>1,763</v>
      </c>
      <c r="AD5" s="114">
        <f t="shared" ref="AD5:AD9" si="0">Z5/Y5-1</f>
        <v>9.7758405977584006E-2</v>
      </c>
      <c r="AF5" s="114">
        <f t="shared" ref="AF5:AF9" si="1">Z5/V5-1</f>
        <v>0.34477498093058734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1330</v>
      </c>
      <c r="W6" s="112">
        <v>1480</v>
      </c>
      <c r="X6" s="112">
        <v>1646</v>
      </c>
      <c r="Y6" s="112">
        <v>1667</v>
      </c>
      <c r="Z6" s="112">
        <v>1780</v>
      </c>
      <c r="AB6" s="113" t="str">
        <f>TEXT(Z6,"###,###")</f>
        <v>1,780</v>
      </c>
      <c r="AD6" s="114">
        <f t="shared" si="0"/>
        <v>6.7786442711457617E-2</v>
      </c>
      <c r="AF6" s="114">
        <f t="shared" si="1"/>
        <v>0.33834586466165417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1975</v>
      </c>
      <c r="W7" s="112">
        <v>2128</v>
      </c>
      <c r="X7" s="112">
        <v>2406</v>
      </c>
      <c r="Y7" s="112">
        <v>2311</v>
      </c>
      <c r="Z7" s="112">
        <v>2572</v>
      </c>
      <c r="AB7" s="113" t="str">
        <f>TEXT(Z7,"###,###")</f>
        <v>2,572</v>
      </c>
      <c r="AD7" s="114">
        <f t="shared" si="0"/>
        <v>0.11293812202509734</v>
      </c>
      <c r="AF7" s="114">
        <f t="shared" si="1"/>
        <v>0.3022784810126582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3,545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2,572</v>
      </c>
      <c r="P8" s="69"/>
      <c r="S8" s="111" t="s">
        <v>86</v>
      </c>
      <c r="T8" s="112"/>
      <c r="U8" s="112"/>
      <c r="V8" s="112">
        <v>35991</v>
      </c>
      <c r="W8" s="112">
        <v>33888</v>
      </c>
      <c r="X8" s="112">
        <v>35316.29</v>
      </c>
      <c r="Y8" s="112">
        <v>36799</v>
      </c>
      <c r="Z8" s="112">
        <v>35003.1</v>
      </c>
      <c r="AB8" s="113" t="str">
        <f>TEXT(Z8,"$###,###")</f>
        <v>$35,003</v>
      </c>
      <c r="AD8" s="114">
        <f t="shared" si="0"/>
        <v>-4.8802956602081671E-2</v>
      </c>
      <c r="AF8" s="114">
        <f t="shared" si="1"/>
        <v>-2.744852879886639E-2</v>
      </c>
    </row>
    <row r="9" spans="1:32" x14ac:dyDescent="0.25">
      <c r="A9" s="32" t="s">
        <v>15</v>
      </c>
      <c r="B9" s="73"/>
      <c r="C9" s="74"/>
      <c r="D9" s="75">
        <f>AD104</f>
        <v>70.465444287729198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50.933125972006223</v>
      </c>
      <c r="P9" s="76" t="s">
        <v>87</v>
      </c>
      <c r="S9" s="111" t="s">
        <v>7</v>
      </c>
      <c r="T9" s="112"/>
      <c r="U9" s="112"/>
      <c r="V9" s="112">
        <v>81468648</v>
      </c>
      <c r="W9" s="112">
        <v>88287184</v>
      </c>
      <c r="X9" s="112">
        <v>103242372</v>
      </c>
      <c r="Y9" s="112">
        <v>103538159</v>
      </c>
      <c r="Z9" s="112">
        <v>115895815</v>
      </c>
      <c r="AB9" s="113" t="str">
        <f>TEXT(Z9/1000000,"$#,###.0")&amp;" mil"</f>
        <v>$115.9 mil</v>
      </c>
      <c r="AD9" s="114">
        <f t="shared" si="0"/>
        <v>0.11935363849766722</v>
      </c>
      <c r="AF9" s="114">
        <f t="shared" si="1"/>
        <v>0.42258178876369712</v>
      </c>
    </row>
    <row r="10" spans="1:32" x14ac:dyDescent="0.25">
      <c r="A10" s="32" t="s">
        <v>18</v>
      </c>
      <c r="B10" s="73"/>
      <c r="C10" s="74"/>
      <c r="D10" s="75">
        <f>AD105</f>
        <v>14.160789844851903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49.105754276827376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71.423017107309477</v>
      </c>
      <c r="P11" s="76" t="s">
        <v>87</v>
      </c>
      <c r="S11" s="111" t="s">
        <v>30</v>
      </c>
      <c r="T11" s="116"/>
      <c r="U11" s="116"/>
      <c r="V11" s="116">
        <v>2082</v>
      </c>
      <c r="W11" s="116">
        <v>2324</v>
      </c>
      <c r="X11" s="116">
        <v>2600</v>
      </c>
      <c r="Y11" s="116">
        <v>2616</v>
      </c>
      <c r="Z11" s="116">
        <v>2810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17.768273716951789</v>
      </c>
      <c r="P12" s="76" t="s">
        <v>87</v>
      </c>
      <c r="S12" s="111" t="s">
        <v>31</v>
      </c>
      <c r="T12" s="116"/>
      <c r="U12" s="116"/>
      <c r="V12" s="116">
        <v>560</v>
      </c>
      <c r="W12" s="116">
        <v>616</v>
      </c>
      <c r="X12" s="116">
        <v>735</v>
      </c>
      <c r="Y12" s="116">
        <v>654</v>
      </c>
      <c r="Z12" s="116">
        <v>735</v>
      </c>
    </row>
    <row r="13" spans="1:32" ht="15" customHeight="1" x14ac:dyDescent="0.25">
      <c r="A13" s="32" t="s">
        <v>20</v>
      </c>
      <c r="B13" s="74"/>
      <c r="C13" s="74"/>
      <c r="D13" s="75">
        <f>AD108</f>
        <v>19.576868829337094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10.808709175738725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19.210155148095907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47.2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15.655853314527505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14.285714285714285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261</v>
      </c>
      <c r="Z15" s="116">
        <v>316</v>
      </c>
      <c r="AB15" s="121">
        <f t="shared" ref="AB15:AB34" si="2">IF(Z15="np",0,Z15/$Z$34)</f>
        <v>8.9240327591075974E-2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29.703808180535969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85.714285714285708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45</v>
      </c>
      <c r="Z16" s="116">
        <v>47</v>
      </c>
      <c r="AB16" s="121">
        <f t="shared" si="2"/>
        <v>1.3273086698672691E-2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208</v>
      </c>
      <c r="Z17" s="116">
        <v>218</v>
      </c>
      <c r="AB17" s="121">
        <f t="shared" si="2"/>
        <v>6.1564529793843546E-2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17</v>
      </c>
      <c r="Z18" s="116">
        <v>20</v>
      </c>
      <c r="AB18" s="121">
        <f t="shared" si="2"/>
        <v>5.6481219994351881E-3</v>
      </c>
    </row>
    <row r="19" spans="1:28" x14ac:dyDescent="0.25">
      <c r="A19" s="65" t="str">
        <f>$S$1&amp;" ("&amp;$V$2&amp;" to "&amp;$Z$2&amp;")"</f>
        <v>Yankalilla (2015-16 to 2019-20)</v>
      </c>
      <c r="B19" s="65"/>
      <c r="C19" s="65"/>
      <c r="D19" s="65"/>
      <c r="E19" s="65"/>
      <c r="F19" s="65"/>
      <c r="G19" s="65" t="str">
        <f>$S$1&amp;" ("&amp;$V$2&amp;" to "&amp;$Z$2&amp;")"</f>
        <v>Yankalilla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253</v>
      </c>
      <c r="Z19" s="116">
        <v>288</v>
      </c>
      <c r="AB19" s="121">
        <f t="shared" si="2"/>
        <v>8.1332956791866709E-2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48</v>
      </c>
      <c r="Z20" s="116">
        <v>70</v>
      </c>
      <c r="AB20" s="121">
        <f t="shared" si="2"/>
        <v>1.9768426998023156E-2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312</v>
      </c>
      <c r="Z21" s="116">
        <v>305</v>
      </c>
      <c r="AB21" s="121">
        <f t="shared" si="2"/>
        <v>8.6133860491386618E-2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243</v>
      </c>
      <c r="Z22" s="116">
        <v>276</v>
      </c>
      <c r="AB22" s="121">
        <f t="shared" si="2"/>
        <v>7.7944083592205587E-2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98</v>
      </c>
      <c r="Z23" s="116">
        <v>101</v>
      </c>
      <c r="AB23" s="121">
        <f t="shared" si="2"/>
        <v>2.8523016097147698E-2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28</v>
      </c>
      <c r="Z24" s="116">
        <v>26</v>
      </c>
      <c r="AB24" s="121">
        <f t="shared" si="2"/>
        <v>7.3425585992657446E-3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82</v>
      </c>
      <c r="Z25" s="116">
        <v>107</v>
      </c>
      <c r="AB25" s="121">
        <f t="shared" si="2"/>
        <v>3.0217452696978255E-2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57</v>
      </c>
      <c r="Z26" s="116">
        <v>46</v>
      </c>
      <c r="AB26" s="121">
        <f t="shared" si="2"/>
        <v>1.2990680598700932E-2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153</v>
      </c>
      <c r="Z27" s="116">
        <v>155</v>
      </c>
      <c r="AB27" s="121">
        <f t="shared" si="2"/>
        <v>4.3772945495622703E-2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215</v>
      </c>
      <c r="Z28" s="116">
        <v>259</v>
      </c>
      <c r="AB28" s="121">
        <f t="shared" si="2"/>
        <v>7.3143179892685678E-2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182</v>
      </c>
      <c r="Z29" s="116">
        <v>183</v>
      </c>
      <c r="AB29" s="121">
        <f t="shared" si="2"/>
        <v>5.1680316294831968E-2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231</v>
      </c>
      <c r="Z30" s="116">
        <v>246</v>
      </c>
      <c r="AB30" s="121">
        <f t="shared" si="2"/>
        <v>6.9471900593052804E-2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368</v>
      </c>
      <c r="Z31" s="116">
        <v>409</v>
      </c>
      <c r="AB31" s="121">
        <f t="shared" si="2"/>
        <v>0.11550409488844959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34</v>
      </c>
      <c r="Z32" s="116">
        <v>36</v>
      </c>
      <c r="AB32" s="121">
        <f t="shared" si="2"/>
        <v>1.0166619598983339E-2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114</v>
      </c>
      <c r="Z33" s="116">
        <v>113</v>
      </c>
      <c r="AB33" s="121">
        <f t="shared" si="2"/>
        <v>3.1911889296808812E-2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3272</v>
      </c>
      <c r="Z34" s="124">
        <v>3541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2208</v>
      </c>
      <c r="AB37" s="136">
        <f>Z37/Z40*100</f>
        <v>85.714285714285708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368</v>
      </c>
      <c r="AB38" s="136">
        <f>Z38/Z40*100</f>
        <v>14.285714285714285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2576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2</v>
      </c>
      <c r="Y44" s="116">
        <v>7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20</v>
      </c>
      <c r="W45" s="116">
        <v>24</v>
      </c>
      <c r="X45" s="116">
        <v>32</v>
      </c>
      <c r="Y45" s="116">
        <v>33</v>
      </c>
      <c r="Z45" s="116">
        <v>51</v>
      </c>
    </row>
    <row r="46" spans="19:32" x14ac:dyDescent="0.25">
      <c r="S46" s="119" t="s">
        <v>39</v>
      </c>
      <c r="T46" s="119"/>
      <c r="U46" s="116"/>
      <c r="V46" s="116">
        <v>70</v>
      </c>
      <c r="W46" s="116">
        <v>75</v>
      </c>
      <c r="X46" s="116">
        <v>56</v>
      </c>
      <c r="Y46" s="116">
        <v>86</v>
      </c>
      <c r="Z46" s="116">
        <v>107</v>
      </c>
    </row>
    <row r="47" spans="19:32" x14ac:dyDescent="0.25">
      <c r="S47" s="119" t="s">
        <v>40</v>
      </c>
      <c r="T47" s="119"/>
      <c r="U47" s="116"/>
      <c r="V47" s="116">
        <v>72</v>
      </c>
      <c r="W47" s="116">
        <v>78</v>
      </c>
      <c r="X47" s="116">
        <v>122</v>
      </c>
      <c r="Y47" s="116">
        <v>109</v>
      </c>
      <c r="Z47" s="116">
        <v>106</v>
      </c>
    </row>
    <row r="48" spans="19:32" x14ac:dyDescent="0.25">
      <c r="S48" s="119" t="s">
        <v>41</v>
      </c>
      <c r="T48" s="119"/>
      <c r="U48" s="116"/>
      <c r="V48" s="116">
        <v>97</v>
      </c>
      <c r="W48" s="116">
        <v>97</v>
      </c>
      <c r="X48" s="116">
        <v>112</v>
      </c>
      <c r="Y48" s="116">
        <v>108</v>
      </c>
      <c r="Z48" s="116">
        <v>117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119</v>
      </c>
      <c r="W49" s="116">
        <v>114</v>
      </c>
      <c r="X49" s="116">
        <v>122</v>
      </c>
      <c r="Y49" s="116">
        <v>123</v>
      </c>
      <c r="Z49" s="116">
        <v>126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Yankalilla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106</v>
      </c>
      <c r="W50" s="116">
        <v>101</v>
      </c>
      <c r="X50" s="116">
        <v>126</v>
      </c>
      <c r="Y50" s="116">
        <v>131</v>
      </c>
      <c r="Z50" s="116">
        <v>139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123</v>
      </c>
      <c r="W51" s="116">
        <v>143</v>
      </c>
      <c r="X51" s="116">
        <v>155</v>
      </c>
      <c r="Y51" s="116">
        <v>136</v>
      </c>
      <c r="Z51" s="116">
        <v>115</v>
      </c>
    </row>
    <row r="52" spans="1:26" ht="15" customHeight="1" x14ac:dyDescent="0.25">
      <c r="S52" s="119" t="s">
        <v>45</v>
      </c>
      <c r="T52" s="119"/>
      <c r="U52" s="116"/>
      <c r="V52" s="116">
        <v>117</v>
      </c>
      <c r="W52" s="116">
        <v>144</v>
      </c>
      <c r="X52" s="116">
        <v>158</v>
      </c>
      <c r="Y52" s="116">
        <v>149</v>
      </c>
      <c r="Z52" s="116">
        <v>167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143</v>
      </c>
      <c r="W53" s="116">
        <v>171</v>
      </c>
      <c r="X53" s="116">
        <v>170</v>
      </c>
      <c r="Y53" s="116">
        <v>160</v>
      </c>
      <c r="Z53" s="116">
        <v>168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181</v>
      </c>
      <c r="W54" s="116">
        <v>175</v>
      </c>
      <c r="X54" s="116">
        <v>220</v>
      </c>
      <c r="Y54" s="116">
        <v>191</v>
      </c>
      <c r="Z54" s="116">
        <v>226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135</v>
      </c>
      <c r="W55" s="116">
        <v>187</v>
      </c>
      <c r="X55" s="116">
        <v>208</v>
      </c>
      <c r="Y55" s="116">
        <v>195</v>
      </c>
      <c r="Z55" s="116">
        <v>215</v>
      </c>
    </row>
    <row r="56" spans="1:26" ht="15" customHeight="1" x14ac:dyDescent="0.25">
      <c r="S56" s="119" t="s">
        <v>49</v>
      </c>
      <c r="T56" s="119"/>
      <c r="U56" s="116"/>
      <c r="V56" s="116">
        <v>78</v>
      </c>
      <c r="W56" s="116">
        <v>87</v>
      </c>
      <c r="X56" s="116">
        <v>103</v>
      </c>
      <c r="Y56" s="116">
        <v>123</v>
      </c>
      <c r="Z56" s="116">
        <v>129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33</v>
      </c>
      <c r="W57" s="116">
        <v>45</v>
      </c>
      <c r="X57" s="116">
        <v>56</v>
      </c>
      <c r="Y57" s="116">
        <v>45</v>
      </c>
      <c r="Z57" s="116">
        <v>57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8</v>
      </c>
      <c r="W58" s="116">
        <v>10</v>
      </c>
      <c r="X58" s="116">
        <v>19</v>
      </c>
      <c r="Y58" s="116">
        <v>16</v>
      </c>
      <c r="Z58" s="116">
        <v>21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6</v>
      </c>
      <c r="W59" s="116">
        <v>0</v>
      </c>
      <c r="X59" s="116">
        <v>11</v>
      </c>
      <c r="Y59" s="116">
        <v>6</v>
      </c>
      <c r="Z59" s="116">
        <v>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5</v>
      </c>
      <c r="X60" s="116">
        <v>7</v>
      </c>
      <c r="Y60" s="116">
        <v>0</v>
      </c>
      <c r="Z60" s="116">
        <v>7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1310</v>
      </c>
      <c r="W61" s="116">
        <v>1460</v>
      </c>
      <c r="X61" s="116">
        <v>1686</v>
      </c>
      <c r="Y61" s="116">
        <v>1601</v>
      </c>
      <c r="Z61" s="116">
        <v>1760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5</v>
      </c>
      <c r="X63" s="116">
        <v>0</v>
      </c>
      <c r="Y63" s="116">
        <v>5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31</v>
      </c>
      <c r="W64" s="116">
        <v>34</v>
      </c>
      <c r="X64" s="116">
        <v>29</v>
      </c>
      <c r="Y64" s="116">
        <v>48</v>
      </c>
      <c r="Z64" s="116">
        <v>38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Yankalilla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94</v>
      </c>
      <c r="W65" s="116">
        <v>75</v>
      </c>
      <c r="X65" s="116">
        <v>87</v>
      </c>
      <c r="Y65" s="116">
        <v>82</v>
      </c>
      <c r="Z65" s="116">
        <v>79</v>
      </c>
    </row>
    <row r="66" spans="1:26" x14ac:dyDescent="0.25">
      <c r="S66" s="119" t="s">
        <v>40</v>
      </c>
      <c r="T66" s="119"/>
      <c r="U66" s="116"/>
      <c r="V66" s="116">
        <v>94</v>
      </c>
      <c r="W66" s="116">
        <v>111</v>
      </c>
      <c r="X66" s="116">
        <v>87</v>
      </c>
      <c r="Y66" s="116">
        <v>124</v>
      </c>
      <c r="Z66" s="116">
        <v>131</v>
      </c>
    </row>
    <row r="67" spans="1:26" x14ac:dyDescent="0.25">
      <c r="S67" s="119" t="s">
        <v>41</v>
      </c>
      <c r="T67" s="119"/>
      <c r="U67" s="116"/>
      <c r="V67" s="116">
        <v>100</v>
      </c>
      <c r="W67" s="116">
        <v>90</v>
      </c>
      <c r="X67" s="116">
        <v>122</v>
      </c>
      <c r="Y67" s="116">
        <v>116</v>
      </c>
      <c r="Z67" s="116">
        <v>121</v>
      </c>
    </row>
    <row r="68" spans="1:26" x14ac:dyDescent="0.25">
      <c r="S68" s="119" t="s">
        <v>42</v>
      </c>
      <c r="T68" s="119"/>
      <c r="U68" s="116"/>
      <c r="V68" s="116">
        <v>112</v>
      </c>
      <c r="W68" s="116">
        <v>140</v>
      </c>
      <c r="X68" s="116">
        <v>137</v>
      </c>
      <c r="Y68" s="116">
        <v>149</v>
      </c>
      <c r="Z68" s="116">
        <v>132</v>
      </c>
    </row>
    <row r="69" spans="1:26" x14ac:dyDescent="0.25">
      <c r="S69" s="119" t="s">
        <v>43</v>
      </c>
      <c r="T69" s="119"/>
      <c r="U69" s="116"/>
      <c r="V69" s="116">
        <v>83</v>
      </c>
      <c r="W69" s="116">
        <v>97</v>
      </c>
      <c r="X69" s="116">
        <v>116</v>
      </c>
      <c r="Y69" s="116">
        <v>106</v>
      </c>
      <c r="Z69" s="116">
        <v>131</v>
      </c>
    </row>
    <row r="70" spans="1:26" x14ac:dyDescent="0.25">
      <c r="S70" s="119" t="s">
        <v>44</v>
      </c>
      <c r="T70" s="119"/>
      <c r="U70" s="116"/>
      <c r="V70" s="116">
        <v>124</v>
      </c>
      <c r="W70" s="116">
        <v>128</v>
      </c>
      <c r="X70" s="116">
        <v>124</v>
      </c>
      <c r="Y70" s="116">
        <v>128</v>
      </c>
      <c r="Z70" s="116">
        <v>122</v>
      </c>
    </row>
    <row r="71" spans="1:26" x14ac:dyDescent="0.25">
      <c r="S71" s="119" t="s">
        <v>45</v>
      </c>
      <c r="T71" s="119"/>
      <c r="U71" s="116"/>
      <c r="V71" s="116">
        <v>140</v>
      </c>
      <c r="W71" s="116">
        <v>158</v>
      </c>
      <c r="X71" s="116">
        <v>189</v>
      </c>
      <c r="Y71" s="116">
        <v>196</v>
      </c>
      <c r="Z71" s="116">
        <v>179</v>
      </c>
    </row>
    <row r="72" spans="1:26" x14ac:dyDescent="0.25">
      <c r="S72" s="119" t="s">
        <v>46</v>
      </c>
      <c r="T72" s="119"/>
      <c r="U72" s="116"/>
      <c r="V72" s="116">
        <v>163</v>
      </c>
      <c r="W72" s="116">
        <v>175</v>
      </c>
      <c r="X72" s="116">
        <v>188</v>
      </c>
      <c r="Y72" s="116">
        <v>208</v>
      </c>
      <c r="Z72" s="116">
        <v>205</v>
      </c>
    </row>
    <row r="73" spans="1:26" x14ac:dyDescent="0.25">
      <c r="S73" s="119" t="s">
        <v>47</v>
      </c>
      <c r="T73" s="119"/>
      <c r="U73" s="116"/>
      <c r="V73" s="116">
        <v>162</v>
      </c>
      <c r="W73" s="116">
        <v>199</v>
      </c>
      <c r="X73" s="116">
        <v>235</v>
      </c>
      <c r="Y73" s="116">
        <v>209</v>
      </c>
      <c r="Z73" s="116">
        <v>248</v>
      </c>
    </row>
    <row r="74" spans="1:26" x14ac:dyDescent="0.25">
      <c r="S74" s="119" t="s">
        <v>48</v>
      </c>
      <c r="T74" s="119"/>
      <c r="U74" s="116"/>
      <c r="V74" s="116">
        <v>143</v>
      </c>
      <c r="W74" s="116">
        <v>163</v>
      </c>
      <c r="X74" s="116">
        <v>176</v>
      </c>
      <c r="Y74" s="116">
        <v>165</v>
      </c>
      <c r="Z74" s="116">
        <v>207</v>
      </c>
    </row>
    <row r="75" spans="1:26" x14ac:dyDescent="0.25">
      <c r="S75" s="119" t="s">
        <v>49</v>
      </c>
      <c r="T75" s="119"/>
      <c r="U75" s="116"/>
      <c r="V75" s="116">
        <v>47</v>
      </c>
      <c r="W75" s="116">
        <v>63</v>
      </c>
      <c r="X75" s="116">
        <v>78</v>
      </c>
      <c r="Y75" s="116">
        <v>78</v>
      </c>
      <c r="Z75" s="116">
        <v>105</v>
      </c>
    </row>
    <row r="76" spans="1:26" x14ac:dyDescent="0.25">
      <c r="S76" s="119" t="s">
        <v>50</v>
      </c>
      <c r="T76" s="119"/>
      <c r="U76" s="116"/>
      <c r="V76" s="116">
        <v>18</v>
      </c>
      <c r="W76" s="116">
        <v>23</v>
      </c>
      <c r="X76" s="116">
        <v>34</v>
      </c>
      <c r="Y76" s="116">
        <v>25</v>
      </c>
      <c r="Z76" s="116">
        <v>43</v>
      </c>
    </row>
    <row r="77" spans="1:26" x14ac:dyDescent="0.25">
      <c r="S77" s="119" t="s">
        <v>51</v>
      </c>
      <c r="T77" s="119"/>
      <c r="U77" s="116"/>
      <c r="V77" s="116">
        <v>10</v>
      </c>
      <c r="W77" s="116">
        <v>14</v>
      </c>
      <c r="X77" s="116">
        <v>16</v>
      </c>
      <c r="Y77" s="116">
        <v>17</v>
      </c>
      <c r="Z77" s="116">
        <v>20</v>
      </c>
    </row>
    <row r="78" spans="1:26" x14ac:dyDescent="0.25">
      <c r="S78" s="119" t="s">
        <v>52</v>
      </c>
      <c r="T78" s="119"/>
      <c r="U78" s="116"/>
      <c r="V78" s="116">
        <v>7</v>
      </c>
      <c r="W78" s="116">
        <v>4</v>
      </c>
      <c r="X78" s="116">
        <v>2</v>
      </c>
      <c r="Y78" s="116">
        <v>4</v>
      </c>
      <c r="Z78" s="116">
        <v>8</v>
      </c>
    </row>
    <row r="79" spans="1:26" x14ac:dyDescent="0.25">
      <c r="S79" s="119" t="s">
        <v>53</v>
      </c>
      <c r="T79" s="119"/>
      <c r="U79" s="116"/>
      <c r="V79" s="116">
        <v>6</v>
      </c>
      <c r="W79" s="116">
        <v>5</v>
      </c>
      <c r="X79" s="116">
        <v>6</v>
      </c>
      <c r="Y79" s="116">
        <v>6</v>
      </c>
      <c r="Z79" s="116">
        <v>9</v>
      </c>
    </row>
    <row r="80" spans="1:26" x14ac:dyDescent="0.25">
      <c r="S80" s="122" t="s">
        <v>54</v>
      </c>
      <c r="T80" s="122"/>
      <c r="U80" s="116"/>
      <c r="V80" s="116">
        <v>1328</v>
      </c>
      <c r="W80" s="116">
        <v>1480</v>
      </c>
      <c r="X80" s="116">
        <v>1643</v>
      </c>
      <c r="Y80" s="116">
        <v>1670</v>
      </c>
      <c r="Z80" s="116">
        <v>1782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Yankalilla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95</v>
      </c>
      <c r="W83" s="116">
        <v>100</v>
      </c>
      <c r="X83" s="116">
        <v>128</v>
      </c>
      <c r="Y83" s="116">
        <v>131</v>
      </c>
      <c r="Z83" s="116">
        <v>153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81</v>
      </c>
      <c r="W84" s="116">
        <v>86</v>
      </c>
      <c r="X84" s="116">
        <v>79</v>
      </c>
      <c r="Y84" s="116">
        <v>91</v>
      </c>
      <c r="Z84" s="116">
        <v>91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144</v>
      </c>
      <c r="W85" s="116">
        <v>172</v>
      </c>
      <c r="X85" s="116">
        <v>199</v>
      </c>
      <c r="Y85" s="116">
        <v>192</v>
      </c>
      <c r="Z85" s="116">
        <v>210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3,545</v>
      </c>
      <c r="D86" s="98">
        <f t="shared" ref="D86:D91" si="4">AD4</f>
        <v>8.2773365913255903E-2</v>
      </c>
      <c r="E86" s="99">
        <f t="shared" ref="E86:E91" si="5">AD4</f>
        <v>8.2773365913255903E-2</v>
      </c>
      <c r="F86" s="98">
        <f t="shared" ref="F86:F91" si="6">AF4</f>
        <v>0.34229458538432422</v>
      </c>
      <c r="G86" s="99">
        <f t="shared" ref="G86:G91" si="7">AF4</f>
        <v>0.34229458538432422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50</v>
      </c>
      <c r="W86" s="116">
        <v>63</v>
      </c>
      <c r="X86" s="116">
        <v>63</v>
      </c>
      <c r="Y86" s="116">
        <v>58</v>
      </c>
      <c r="Z86" s="116">
        <v>61</v>
      </c>
    </row>
    <row r="87" spans="1:30" ht="15" customHeight="1" x14ac:dyDescent="0.25">
      <c r="A87" s="100" t="s">
        <v>4</v>
      </c>
      <c r="B87" s="51"/>
      <c r="C87" s="101" t="str">
        <f t="shared" si="3"/>
        <v>1,763</v>
      </c>
      <c r="D87" s="98">
        <f t="shared" si="4"/>
        <v>9.7758405977584006E-2</v>
      </c>
      <c r="E87" s="99">
        <f t="shared" si="5"/>
        <v>9.7758405977584006E-2</v>
      </c>
      <c r="F87" s="98">
        <f t="shared" si="6"/>
        <v>0.34477498093058734</v>
      </c>
      <c r="G87" s="99">
        <f t="shared" si="7"/>
        <v>0.34477498093058734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34</v>
      </c>
      <c r="W87" s="116">
        <v>26</v>
      </c>
      <c r="X87" s="116">
        <v>31</v>
      </c>
      <c r="Y87" s="116">
        <v>27</v>
      </c>
      <c r="Z87" s="116">
        <v>31</v>
      </c>
    </row>
    <row r="88" spans="1:30" ht="15" customHeight="1" x14ac:dyDescent="0.25">
      <c r="A88" s="100" t="s">
        <v>5</v>
      </c>
      <c r="B88" s="51"/>
      <c r="C88" s="101" t="str">
        <f t="shared" si="3"/>
        <v>1,780</v>
      </c>
      <c r="D88" s="98">
        <f t="shared" si="4"/>
        <v>6.7786442711457617E-2</v>
      </c>
      <c r="E88" s="99">
        <f t="shared" si="5"/>
        <v>6.7786442711457617E-2</v>
      </c>
      <c r="F88" s="98">
        <f t="shared" si="6"/>
        <v>0.33834586466165417</v>
      </c>
      <c r="G88" s="99">
        <f t="shared" si="7"/>
        <v>0.33834586466165417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48</v>
      </c>
      <c r="W88" s="116">
        <v>51</v>
      </c>
      <c r="X88" s="116">
        <v>57</v>
      </c>
      <c r="Y88" s="116">
        <v>58</v>
      </c>
      <c r="Z88" s="116">
        <v>55</v>
      </c>
    </row>
    <row r="89" spans="1:30" ht="15" customHeight="1" x14ac:dyDescent="0.25">
      <c r="A89" s="51" t="s">
        <v>6</v>
      </c>
      <c r="B89" s="51"/>
      <c r="C89" s="101" t="str">
        <f t="shared" si="3"/>
        <v>2,572</v>
      </c>
      <c r="D89" s="98">
        <f t="shared" si="4"/>
        <v>0.11293812202509734</v>
      </c>
      <c r="E89" s="99">
        <f t="shared" si="5"/>
        <v>0.11293812202509734</v>
      </c>
      <c r="F89" s="98">
        <f t="shared" si="6"/>
        <v>0.3022784810126582</v>
      </c>
      <c r="G89" s="99">
        <f t="shared" si="7"/>
        <v>0.3022784810126582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84</v>
      </c>
      <c r="W89" s="116">
        <v>99</v>
      </c>
      <c r="X89" s="116">
        <v>109</v>
      </c>
      <c r="Y89" s="116">
        <v>99</v>
      </c>
      <c r="Z89" s="116">
        <v>101</v>
      </c>
    </row>
    <row r="90" spans="1:30" ht="15" customHeight="1" x14ac:dyDescent="0.25">
      <c r="A90" s="51" t="s">
        <v>100</v>
      </c>
      <c r="B90" s="51"/>
      <c r="C90" s="101" t="str">
        <f t="shared" si="3"/>
        <v>$35,003</v>
      </c>
      <c r="D90" s="98">
        <f t="shared" si="4"/>
        <v>-4.8802956602081671E-2</v>
      </c>
      <c r="E90" s="99">
        <f t="shared" si="5"/>
        <v>-4.8802956602081671E-2</v>
      </c>
      <c r="F90" s="98">
        <f t="shared" si="6"/>
        <v>-2.744852879886639E-2</v>
      </c>
      <c r="G90" s="99">
        <f t="shared" si="7"/>
        <v>-2.744852879886639E-2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162</v>
      </c>
      <c r="W90" s="116">
        <v>155</v>
      </c>
      <c r="X90" s="116">
        <v>180</v>
      </c>
      <c r="Y90" s="116">
        <v>183</v>
      </c>
      <c r="Z90" s="116">
        <v>189</v>
      </c>
    </row>
    <row r="91" spans="1:30" ht="15" customHeight="1" x14ac:dyDescent="0.25">
      <c r="A91" s="51" t="s">
        <v>7</v>
      </c>
      <c r="B91" s="51"/>
      <c r="C91" s="101" t="str">
        <f t="shared" si="3"/>
        <v>$115.9 mil</v>
      </c>
      <c r="D91" s="98">
        <f t="shared" si="4"/>
        <v>0.11935363849766722</v>
      </c>
      <c r="E91" s="99">
        <f t="shared" si="5"/>
        <v>0.11935363849766722</v>
      </c>
      <c r="F91" s="98">
        <f t="shared" si="6"/>
        <v>0.42258178876369712</v>
      </c>
      <c r="G91" s="99">
        <f t="shared" si="7"/>
        <v>0.42258178876369712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997</v>
      </c>
      <c r="W91" s="116">
        <v>1065</v>
      </c>
      <c r="X91" s="116">
        <v>1241</v>
      </c>
      <c r="Y91" s="116">
        <v>1169</v>
      </c>
      <c r="Z91" s="116">
        <v>1305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49</v>
      </c>
      <c r="W93" s="116">
        <v>61</v>
      </c>
      <c r="X93" s="116">
        <v>73</v>
      </c>
      <c r="Y93" s="116">
        <v>80</v>
      </c>
      <c r="Z93" s="116">
        <v>82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162</v>
      </c>
      <c r="W94" s="116">
        <v>177</v>
      </c>
      <c r="X94" s="116">
        <v>177</v>
      </c>
      <c r="Y94" s="116">
        <v>189</v>
      </c>
      <c r="Z94" s="116">
        <v>207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33</v>
      </c>
      <c r="W95" s="116">
        <v>38</v>
      </c>
      <c r="X95" s="116">
        <v>37</v>
      </c>
      <c r="Y95" s="116">
        <v>34</v>
      </c>
      <c r="Z95" s="116">
        <v>39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174</v>
      </c>
      <c r="W96" s="116">
        <v>191</v>
      </c>
      <c r="X96" s="116">
        <v>209</v>
      </c>
      <c r="Y96" s="116">
        <v>217</v>
      </c>
      <c r="Z96" s="116">
        <v>223</v>
      </c>
    </row>
    <row r="97" spans="1:32" ht="15" customHeight="1" x14ac:dyDescent="0.25">
      <c r="S97" s="119" t="s">
        <v>191</v>
      </c>
      <c r="T97" s="119"/>
      <c r="U97" s="116"/>
      <c r="V97" s="116">
        <v>138</v>
      </c>
      <c r="W97" s="116">
        <v>172</v>
      </c>
      <c r="X97" s="116">
        <v>161</v>
      </c>
      <c r="Y97" s="116">
        <v>164</v>
      </c>
      <c r="Z97" s="116">
        <v>177</v>
      </c>
    </row>
    <row r="98" spans="1:32" ht="15" customHeight="1" x14ac:dyDescent="0.25">
      <c r="S98" s="119" t="s">
        <v>192</v>
      </c>
      <c r="T98" s="119"/>
      <c r="U98" s="116"/>
      <c r="V98" s="116">
        <v>118</v>
      </c>
      <c r="W98" s="116">
        <v>121</v>
      </c>
      <c r="X98" s="116">
        <v>127</v>
      </c>
      <c r="Y98" s="116">
        <v>130</v>
      </c>
      <c r="Z98" s="116">
        <v>145</v>
      </c>
    </row>
    <row r="99" spans="1:32" ht="15" customHeight="1" x14ac:dyDescent="0.25">
      <c r="S99" s="119" t="s">
        <v>193</v>
      </c>
      <c r="T99" s="119"/>
      <c r="U99" s="116"/>
      <c r="V99" s="116">
        <v>4</v>
      </c>
      <c r="W99" s="116">
        <v>6</v>
      </c>
      <c r="X99" s="116">
        <v>8</v>
      </c>
      <c r="Y99" s="116">
        <v>7</v>
      </c>
      <c r="Z99" s="116">
        <v>5</v>
      </c>
    </row>
    <row r="100" spans="1:32" ht="15" customHeight="1" x14ac:dyDescent="0.25">
      <c r="S100" s="119" t="s">
        <v>59</v>
      </c>
      <c r="T100" s="119"/>
      <c r="U100" s="116"/>
      <c r="V100" s="116">
        <v>64</v>
      </c>
      <c r="W100" s="116">
        <v>75</v>
      </c>
      <c r="X100" s="116">
        <v>86</v>
      </c>
      <c r="Y100" s="116">
        <v>79</v>
      </c>
      <c r="Z100" s="116">
        <v>93</v>
      </c>
    </row>
    <row r="101" spans="1:32" x14ac:dyDescent="0.25">
      <c r="A101" s="20"/>
      <c r="S101" s="122" t="s">
        <v>54</v>
      </c>
      <c r="T101" s="122"/>
      <c r="U101" s="116"/>
      <c r="V101" s="116">
        <v>982</v>
      </c>
      <c r="W101" s="116">
        <v>1063</v>
      </c>
      <c r="X101" s="116">
        <v>1162</v>
      </c>
      <c r="Y101" s="116">
        <v>1146</v>
      </c>
      <c r="Z101" s="116">
        <v>1266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1704</v>
      </c>
      <c r="W104" s="116">
        <v>1982</v>
      </c>
      <c r="X104" s="116">
        <v>2209</v>
      </c>
      <c r="Y104" s="116">
        <v>2268</v>
      </c>
      <c r="Z104" s="116">
        <v>2498</v>
      </c>
      <c r="AB104" s="113" t="str">
        <f>TEXT(Z104,"###,###")</f>
        <v>2,498</v>
      </c>
      <c r="AD104" s="134">
        <f>Z104/($Z$4)*100</f>
        <v>70.465444287729198</v>
      </c>
      <c r="AF104" s="113"/>
    </row>
    <row r="105" spans="1:32" x14ac:dyDescent="0.25">
      <c r="S105" s="119" t="s">
        <v>18</v>
      </c>
      <c r="T105" s="119"/>
      <c r="U105" s="116"/>
      <c r="V105" s="116">
        <v>437</v>
      </c>
      <c r="W105" s="116">
        <v>462</v>
      </c>
      <c r="X105" s="116">
        <v>480</v>
      </c>
      <c r="Y105" s="116">
        <v>488</v>
      </c>
      <c r="Z105" s="116">
        <v>502</v>
      </c>
      <c r="AB105" s="113" t="str">
        <f>TEXT(Z105,"###,###")</f>
        <v>502</v>
      </c>
      <c r="AD105" s="134">
        <f>Z105/($Z$4)*100</f>
        <v>14.160789844851903</v>
      </c>
      <c r="AF105" s="113"/>
    </row>
    <row r="106" spans="1:32" x14ac:dyDescent="0.25">
      <c r="S106" s="122" t="s">
        <v>54</v>
      </c>
      <c r="T106" s="122"/>
      <c r="U106" s="124"/>
      <c r="V106" s="124">
        <v>2141</v>
      </c>
      <c r="W106" s="124">
        <v>2444</v>
      </c>
      <c r="X106" s="124">
        <v>2689</v>
      </c>
      <c r="Y106" s="124">
        <v>2756</v>
      </c>
      <c r="Z106" s="124">
        <v>3000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501</v>
      </c>
      <c r="W108" s="116">
        <v>602</v>
      </c>
      <c r="X108" s="116">
        <v>725</v>
      </c>
      <c r="Y108" s="116">
        <v>610</v>
      </c>
      <c r="Z108" s="116">
        <v>694</v>
      </c>
      <c r="AB108" s="113" t="str">
        <f>TEXT(Z108,"###,###")</f>
        <v>694</v>
      </c>
      <c r="AD108" s="134">
        <f>Z108/($Z$4)*100</f>
        <v>19.576868829337094</v>
      </c>
      <c r="AF108" s="113"/>
    </row>
    <row r="109" spans="1:32" x14ac:dyDescent="0.25">
      <c r="S109" s="119" t="s">
        <v>21</v>
      </c>
      <c r="T109" s="119"/>
      <c r="U109" s="116"/>
      <c r="V109" s="116">
        <v>445</v>
      </c>
      <c r="W109" s="116">
        <v>513</v>
      </c>
      <c r="X109" s="116">
        <v>537</v>
      </c>
      <c r="Y109" s="116">
        <v>637</v>
      </c>
      <c r="Z109" s="116">
        <v>681</v>
      </c>
      <c r="AB109" s="113" t="str">
        <f>TEXT(Z109,"###,###")</f>
        <v>681</v>
      </c>
      <c r="AD109" s="134">
        <f>Z109/($Z$4)*100</f>
        <v>19.210155148095907</v>
      </c>
      <c r="AF109" s="113"/>
    </row>
    <row r="110" spans="1:32" x14ac:dyDescent="0.25">
      <c r="S110" s="119" t="s">
        <v>22</v>
      </c>
      <c r="T110" s="119"/>
      <c r="U110" s="116"/>
      <c r="V110" s="116">
        <v>375</v>
      </c>
      <c r="W110" s="116">
        <v>431</v>
      </c>
      <c r="X110" s="116">
        <v>491</v>
      </c>
      <c r="Y110" s="116">
        <v>532</v>
      </c>
      <c r="Z110" s="116">
        <v>555</v>
      </c>
      <c r="AB110" s="113" t="str">
        <f>TEXT(Z110,"###,###")</f>
        <v>555</v>
      </c>
      <c r="AD110" s="134">
        <f>Z110/($Z$4)*100</f>
        <v>15.655853314527505</v>
      </c>
      <c r="AF110" s="113"/>
    </row>
    <row r="111" spans="1:32" x14ac:dyDescent="0.25">
      <c r="S111" s="119" t="s">
        <v>23</v>
      </c>
      <c r="T111" s="119"/>
      <c r="U111" s="116"/>
      <c r="V111" s="116">
        <v>818</v>
      </c>
      <c r="W111" s="116">
        <v>898</v>
      </c>
      <c r="X111" s="116">
        <v>935</v>
      </c>
      <c r="Y111" s="116">
        <v>975</v>
      </c>
      <c r="Z111" s="116">
        <v>1053</v>
      </c>
      <c r="AB111" s="113" t="str">
        <f>TEXT(Z111,"###,###")</f>
        <v>1,053</v>
      </c>
      <c r="AD111" s="134">
        <f>Z111/($Z$4)*100</f>
        <v>29.703808180535969</v>
      </c>
      <c r="AF111" s="113"/>
    </row>
    <row r="112" spans="1:32" x14ac:dyDescent="0.25">
      <c r="S112" s="122" t="s">
        <v>54</v>
      </c>
      <c r="T112" s="122"/>
      <c r="U112" s="116"/>
      <c r="V112" s="116">
        <v>2645</v>
      </c>
      <c r="W112" s="116">
        <v>2940</v>
      </c>
      <c r="X112" s="116">
        <v>3330</v>
      </c>
      <c r="Y112" s="116">
        <v>3274</v>
      </c>
      <c r="Z112" s="116">
        <v>3540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45.39</v>
      </c>
      <c r="W118" s="135">
        <v>46.3</v>
      </c>
      <c r="X118" s="135">
        <v>47.08</v>
      </c>
      <c r="Y118" s="135">
        <v>46.41</v>
      </c>
      <c r="Z118" s="135">
        <v>47.21</v>
      </c>
      <c r="AB118" s="113" t="str">
        <f>TEXT(Z118,"##.0")</f>
        <v>47.2</v>
      </c>
    </row>
    <row r="120" spans="19:32" x14ac:dyDescent="0.25">
      <c r="S120" s="105" t="s">
        <v>102</v>
      </c>
      <c r="T120" s="116"/>
      <c r="U120" s="116"/>
      <c r="V120" s="116">
        <v>1418</v>
      </c>
      <c r="W120" s="116">
        <v>1512</v>
      </c>
      <c r="X120" s="116">
        <v>1670</v>
      </c>
      <c r="Y120" s="116">
        <v>1657</v>
      </c>
      <c r="Z120" s="116">
        <v>1837</v>
      </c>
      <c r="AB120" s="113" t="str">
        <f>TEXT(Z120,"###,###")</f>
        <v>1,837</v>
      </c>
    </row>
    <row r="121" spans="19:32" x14ac:dyDescent="0.25">
      <c r="S121" s="105" t="s">
        <v>103</v>
      </c>
      <c r="T121" s="116"/>
      <c r="U121" s="116"/>
      <c r="V121" s="116">
        <v>352</v>
      </c>
      <c r="W121" s="116">
        <v>378</v>
      </c>
      <c r="X121" s="116">
        <v>456</v>
      </c>
      <c r="Y121" s="116">
        <v>384</v>
      </c>
      <c r="Z121" s="116">
        <v>457</v>
      </c>
      <c r="AB121" s="113" t="str">
        <f>TEXT(Z121,"###,###")</f>
        <v>457</v>
      </c>
    </row>
    <row r="122" spans="19:32" x14ac:dyDescent="0.25">
      <c r="S122" s="105" t="s">
        <v>104</v>
      </c>
      <c r="T122" s="116"/>
      <c r="U122" s="116"/>
      <c r="V122" s="116">
        <v>204</v>
      </c>
      <c r="W122" s="116">
        <v>238</v>
      </c>
      <c r="X122" s="116">
        <v>278</v>
      </c>
      <c r="Y122" s="116">
        <v>273</v>
      </c>
      <c r="Z122" s="116">
        <v>278</v>
      </c>
      <c r="AB122" s="113" t="str">
        <f>TEXT(Z122,"###,###")</f>
        <v>278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1622</v>
      </c>
      <c r="W124" s="116">
        <v>1750</v>
      </c>
      <c r="X124" s="116">
        <v>1948</v>
      </c>
      <c r="Y124" s="116">
        <v>1930</v>
      </c>
      <c r="Z124" s="116">
        <v>2115</v>
      </c>
      <c r="AB124" s="113" t="str">
        <f>TEXT(Z124,"###,###")</f>
        <v>2,115</v>
      </c>
      <c r="AD124" s="131">
        <f>Z124/$Z$7*100</f>
        <v>82.231726283048218</v>
      </c>
    </row>
    <row r="125" spans="19:32" x14ac:dyDescent="0.25">
      <c r="S125" s="105" t="s">
        <v>106</v>
      </c>
      <c r="T125" s="116"/>
      <c r="U125" s="116"/>
      <c r="V125" s="116">
        <v>556</v>
      </c>
      <c r="W125" s="116">
        <v>616</v>
      </c>
      <c r="X125" s="116">
        <v>734</v>
      </c>
      <c r="Y125" s="116">
        <v>657</v>
      </c>
      <c r="Z125" s="116">
        <v>735</v>
      </c>
      <c r="AB125" s="113" t="str">
        <f>TEXT(Z125,"###,###")</f>
        <v>735</v>
      </c>
      <c r="AD125" s="131">
        <f>Z125/$Z$7*100</f>
        <v>28.576982892690513</v>
      </c>
    </row>
    <row r="127" spans="19:32" x14ac:dyDescent="0.25">
      <c r="S127" s="105" t="s">
        <v>107</v>
      </c>
      <c r="T127" s="116"/>
      <c r="U127" s="116"/>
      <c r="V127" s="116">
        <v>996</v>
      </c>
      <c r="W127" s="116">
        <v>1065</v>
      </c>
      <c r="X127" s="116">
        <v>1242</v>
      </c>
      <c r="Y127" s="116">
        <v>1163</v>
      </c>
      <c r="Z127" s="116">
        <v>1310</v>
      </c>
      <c r="AB127" s="113" t="str">
        <f>TEXT(Z127,"###,###")</f>
        <v>1,310</v>
      </c>
      <c r="AD127" s="131">
        <f>Z127/$Z$7*100</f>
        <v>50.933125972006223</v>
      </c>
    </row>
    <row r="128" spans="19:32" x14ac:dyDescent="0.25">
      <c r="S128" s="105" t="s">
        <v>108</v>
      </c>
      <c r="T128" s="116"/>
      <c r="U128" s="116"/>
      <c r="V128" s="116">
        <v>977</v>
      </c>
      <c r="W128" s="116">
        <v>1063</v>
      </c>
      <c r="X128" s="116">
        <v>1160</v>
      </c>
      <c r="Y128" s="116">
        <v>1143</v>
      </c>
      <c r="Z128" s="116">
        <v>1263</v>
      </c>
      <c r="AB128" s="113" t="str">
        <f>TEXT(Z128,"###,###")</f>
        <v>1,263</v>
      </c>
      <c r="AD128" s="131">
        <f>Z128/$Z$7*100</f>
        <v>49.105754276827376</v>
      </c>
    </row>
    <row r="130" spans="19:20" x14ac:dyDescent="0.25">
      <c r="S130" s="105" t="s">
        <v>267</v>
      </c>
      <c r="T130" s="131">
        <v>71.423017107309477</v>
      </c>
    </row>
    <row r="131" spans="19:20" x14ac:dyDescent="0.25">
      <c r="S131" s="105" t="s">
        <v>268</v>
      </c>
      <c r="T131" s="131">
        <v>17.768273716951789</v>
      </c>
    </row>
    <row r="132" spans="19:20" x14ac:dyDescent="0.25">
      <c r="S132" s="105" t="s">
        <v>269</v>
      </c>
      <c r="T132" s="131">
        <v>10.808709175738725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F0AA57-E0BC-4151-8516-4D26E6E1F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19223A5-8811-45BB-8739-7B1E822D23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8D7EAE-F61D-42A2-A8EE-68EA1BCA2D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59F229-3CE8-421F-BE63-976E2B54C2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4C82C-B7C4-4304-A051-B1C929C42257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184</v>
      </c>
      <c r="T1" s="103"/>
      <c r="U1" s="103"/>
      <c r="V1" s="103"/>
      <c r="W1" s="103"/>
      <c r="X1" s="103"/>
      <c r="Y1" s="104" t="s">
        <v>185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184</v>
      </c>
      <c r="Y3" s="109" t="s">
        <v>185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10.70 Yorke Peninsula,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5753</v>
      </c>
      <c r="W4" s="112">
        <v>6067</v>
      </c>
      <c r="X4" s="112">
        <v>6828</v>
      </c>
      <c r="Y4" s="112">
        <v>6486</v>
      </c>
      <c r="Z4" s="112">
        <v>6739</v>
      </c>
      <c r="AB4" s="113" t="str">
        <f>TEXT(Z4,"###,###")</f>
        <v>6,739</v>
      </c>
      <c r="AD4" s="114">
        <f>Z4/Y4-1</f>
        <v>3.900709219858145E-2</v>
      </c>
      <c r="AF4" s="114">
        <f>Z4/V4-1</f>
        <v>0.17138884060490178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3087</v>
      </c>
      <c r="W5" s="112">
        <v>3201</v>
      </c>
      <c r="X5" s="112">
        <v>3597</v>
      </c>
      <c r="Y5" s="112">
        <v>3357</v>
      </c>
      <c r="Z5" s="112">
        <v>3499</v>
      </c>
      <c r="AB5" s="113" t="str">
        <f>TEXT(Z5,"###,###")</f>
        <v>3,499</v>
      </c>
      <c r="AD5" s="114">
        <f t="shared" ref="AD5:AD9" si="0">Z5/Y5-1</f>
        <v>4.2299672326481907E-2</v>
      </c>
      <c r="AF5" s="114">
        <f t="shared" ref="AF5:AF9" si="1">Z5/V5-1</f>
        <v>0.13346290897311297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2667</v>
      </c>
      <c r="W6" s="112">
        <v>2866</v>
      </c>
      <c r="X6" s="112">
        <v>3226</v>
      </c>
      <c r="Y6" s="112">
        <v>3123</v>
      </c>
      <c r="Z6" s="112">
        <v>3241</v>
      </c>
      <c r="AB6" s="113" t="str">
        <f>TEXT(Z6,"###,###")</f>
        <v>3,241</v>
      </c>
      <c r="AD6" s="114">
        <f t="shared" si="0"/>
        <v>3.7784181876400869E-2</v>
      </c>
      <c r="AF6" s="114">
        <f t="shared" si="1"/>
        <v>0.21522309711286081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4030</v>
      </c>
      <c r="W7" s="112">
        <v>4328</v>
      </c>
      <c r="X7" s="112">
        <v>4877</v>
      </c>
      <c r="Y7" s="112">
        <v>4570</v>
      </c>
      <c r="Z7" s="112">
        <v>4896</v>
      </c>
      <c r="AB7" s="113" t="str">
        <f>TEXT(Z7,"###,###")</f>
        <v>4,896</v>
      </c>
      <c r="AD7" s="114">
        <f t="shared" si="0"/>
        <v>7.1334792122538238E-2</v>
      </c>
      <c r="AF7" s="114">
        <f t="shared" si="1"/>
        <v>0.21488833746898273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6,739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4,896</v>
      </c>
      <c r="P8" s="69"/>
      <c r="S8" s="111" t="s">
        <v>86</v>
      </c>
      <c r="T8" s="112"/>
      <c r="U8" s="112"/>
      <c r="V8" s="112">
        <v>27980</v>
      </c>
      <c r="W8" s="112">
        <v>28342.84</v>
      </c>
      <c r="X8" s="112">
        <v>30019.5</v>
      </c>
      <c r="Y8" s="112">
        <v>30621.5</v>
      </c>
      <c r="Z8" s="112">
        <v>31385.01</v>
      </c>
      <c r="AB8" s="113" t="str">
        <f>TEXT(Z8,"$###,###")</f>
        <v>$31,385</v>
      </c>
      <c r="AD8" s="114">
        <f t="shared" si="0"/>
        <v>2.4933788351321651E-2</v>
      </c>
      <c r="AF8" s="114">
        <f t="shared" si="1"/>
        <v>0.12169442458899216</v>
      </c>
    </row>
    <row r="9" spans="1:32" x14ac:dyDescent="0.25">
      <c r="A9" s="32" t="s">
        <v>15</v>
      </c>
      <c r="B9" s="73"/>
      <c r="C9" s="74"/>
      <c r="D9" s="75">
        <f>AD104</f>
        <v>65.677400207745961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53.513071895424837</v>
      </c>
      <c r="P9" s="76" t="s">
        <v>87</v>
      </c>
      <c r="S9" s="111" t="s">
        <v>7</v>
      </c>
      <c r="T9" s="112"/>
      <c r="U9" s="112"/>
      <c r="V9" s="112">
        <v>169981590</v>
      </c>
      <c r="W9" s="112">
        <v>211608401</v>
      </c>
      <c r="X9" s="112">
        <v>224405623</v>
      </c>
      <c r="Y9" s="112">
        <v>215506422</v>
      </c>
      <c r="Z9" s="112">
        <v>214038911</v>
      </c>
      <c r="AB9" s="113" t="str">
        <f>TEXT(Z9/1000000,"$#,###.0")&amp;" mil"</f>
        <v>$214.0 mil</v>
      </c>
      <c r="AD9" s="114">
        <f t="shared" si="0"/>
        <v>-6.8095928946377837E-3</v>
      </c>
      <c r="AF9" s="114">
        <f t="shared" si="1"/>
        <v>0.25918878038498172</v>
      </c>
    </row>
    <row r="10" spans="1:32" x14ac:dyDescent="0.25">
      <c r="A10" s="32" t="s">
        <v>18</v>
      </c>
      <c r="B10" s="73"/>
      <c r="C10" s="74"/>
      <c r="D10" s="75">
        <f>AD105</f>
        <v>13.14735123905624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46.589052287581701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64.787581699346404</v>
      </c>
      <c r="P11" s="76" t="s">
        <v>87</v>
      </c>
      <c r="S11" s="111" t="s">
        <v>30</v>
      </c>
      <c r="T11" s="116"/>
      <c r="U11" s="116"/>
      <c r="V11" s="116">
        <v>4336</v>
      </c>
      <c r="W11" s="116">
        <v>4583</v>
      </c>
      <c r="X11" s="116">
        <v>5025</v>
      </c>
      <c r="Y11" s="116">
        <v>4925</v>
      </c>
      <c r="Z11" s="116">
        <v>5012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23.182189542483663</v>
      </c>
      <c r="P12" s="76" t="s">
        <v>87</v>
      </c>
      <c r="S12" s="111" t="s">
        <v>31</v>
      </c>
      <c r="T12" s="116"/>
      <c r="U12" s="116"/>
      <c r="V12" s="116">
        <v>1417</v>
      </c>
      <c r="W12" s="116">
        <v>1484</v>
      </c>
      <c r="X12" s="116">
        <v>1800</v>
      </c>
      <c r="Y12" s="116">
        <v>1560</v>
      </c>
      <c r="Z12" s="116">
        <v>1729</v>
      </c>
    </row>
    <row r="13" spans="1:32" ht="15" customHeight="1" x14ac:dyDescent="0.25">
      <c r="A13" s="32" t="s">
        <v>20</v>
      </c>
      <c r="B13" s="74"/>
      <c r="C13" s="74"/>
      <c r="D13" s="75">
        <f>AD108</f>
        <v>21.79848642231785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12.071078431372548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15.625463718652618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47.1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15.41771776227927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13.850868232890704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865</v>
      </c>
      <c r="Z15" s="116">
        <v>893</v>
      </c>
      <c r="AB15" s="121">
        <f t="shared" ref="AB15:AB34" si="2">IF(Z15="np",0,Z15/$Z$34)</f>
        <v>0.13255158082232449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25.567591630805758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86.149131767109296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93</v>
      </c>
      <c r="Z16" s="116">
        <v>98</v>
      </c>
      <c r="AB16" s="121">
        <f t="shared" si="2"/>
        <v>1.4546534065607837E-2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299</v>
      </c>
      <c r="Z17" s="116">
        <v>300</v>
      </c>
      <c r="AB17" s="121">
        <f t="shared" si="2"/>
        <v>4.4530206323289301E-2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21</v>
      </c>
      <c r="Z18" s="116">
        <v>29</v>
      </c>
      <c r="AB18" s="121">
        <f t="shared" si="2"/>
        <v>4.3045866112512987E-3</v>
      </c>
    </row>
    <row r="19" spans="1:28" x14ac:dyDescent="0.25">
      <c r="A19" s="65" t="str">
        <f>$S$1&amp;" ("&amp;$V$2&amp;" to "&amp;$Z$2&amp;")"</f>
        <v>Yorke Peninsula (2015-16 to 2019-20)</v>
      </c>
      <c r="B19" s="65"/>
      <c r="C19" s="65"/>
      <c r="D19" s="65"/>
      <c r="E19" s="65"/>
      <c r="F19" s="65"/>
      <c r="G19" s="65" t="str">
        <f>$S$1&amp;" ("&amp;$V$2&amp;" to "&amp;$Z$2&amp;")"</f>
        <v>Yorke Peninsula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347</v>
      </c>
      <c r="Z19" s="116">
        <v>374</v>
      </c>
      <c r="AB19" s="121">
        <f t="shared" si="2"/>
        <v>5.5514323883033991E-2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164</v>
      </c>
      <c r="Z20" s="116">
        <v>181</v>
      </c>
      <c r="AB20" s="121">
        <f t="shared" si="2"/>
        <v>2.686655781505121E-2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472</v>
      </c>
      <c r="Z21" s="116">
        <v>486</v>
      </c>
      <c r="AB21" s="121">
        <f t="shared" si="2"/>
        <v>7.2138934243728664E-2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444</v>
      </c>
      <c r="Z22" s="116">
        <v>458</v>
      </c>
      <c r="AB22" s="121">
        <f t="shared" si="2"/>
        <v>6.7982781653554994E-2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321</v>
      </c>
      <c r="Z23" s="116">
        <v>347</v>
      </c>
      <c r="AB23" s="121">
        <f t="shared" si="2"/>
        <v>5.1506605313937956E-2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18</v>
      </c>
      <c r="Z24" s="116">
        <v>8</v>
      </c>
      <c r="AB24" s="121">
        <f t="shared" si="2"/>
        <v>1.1874721686210479E-3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135</v>
      </c>
      <c r="Z25" s="116">
        <v>153</v>
      </c>
      <c r="AB25" s="121">
        <f t="shared" si="2"/>
        <v>2.2710405224877543E-2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148</v>
      </c>
      <c r="Z26" s="116">
        <v>188</v>
      </c>
      <c r="AB26" s="121">
        <f t="shared" si="2"/>
        <v>2.7905595962594627E-2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233</v>
      </c>
      <c r="Z27" s="116">
        <v>222</v>
      </c>
      <c r="AB27" s="121">
        <f t="shared" si="2"/>
        <v>3.2952352679234083E-2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319</v>
      </c>
      <c r="Z28" s="116">
        <v>352</v>
      </c>
      <c r="AB28" s="121">
        <f t="shared" si="2"/>
        <v>5.2248775419326113E-2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307</v>
      </c>
      <c r="Z29" s="116">
        <v>235</v>
      </c>
      <c r="AB29" s="121">
        <f t="shared" si="2"/>
        <v>3.4881994953243282E-2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449</v>
      </c>
      <c r="Z30" s="116">
        <v>476</v>
      </c>
      <c r="AB30" s="121">
        <f t="shared" si="2"/>
        <v>7.065459403295235E-2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669</v>
      </c>
      <c r="Z31" s="116">
        <v>682</v>
      </c>
      <c r="AB31" s="121">
        <f t="shared" si="2"/>
        <v>0.10123200237494434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51</v>
      </c>
      <c r="Z32" s="116">
        <v>48</v>
      </c>
      <c r="AB32" s="121">
        <f t="shared" si="2"/>
        <v>7.124833011726288E-3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193</v>
      </c>
      <c r="Z33" s="116">
        <v>195</v>
      </c>
      <c r="AB33" s="121">
        <f t="shared" si="2"/>
        <v>2.8944634110138045E-2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6484</v>
      </c>
      <c r="Z34" s="124">
        <v>6737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4217</v>
      </c>
      <c r="AB37" s="136">
        <f>Z37/Z40*100</f>
        <v>86.149131767109296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678</v>
      </c>
      <c r="AB38" s="136">
        <f>Z38/Z40*100</f>
        <v>13.850868232890704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4895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</v>
      </c>
      <c r="W44" s="116">
        <v>8</v>
      </c>
      <c r="X44" s="116">
        <v>10</v>
      </c>
      <c r="Y44" s="116">
        <v>0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91</v>
      </c>
      <c r="W45" s="116">
        <v>56</v>
      </c>
      <c r="X45" s="116">
        <v>71</v>
      </c>
      <c r="Y45" s="116">
        <v>71</v>
      </c>
      <c r="Z45" s="116">
        <v>70</v>
      </c>
    </row>
    <row r="46" spans="19:32" x14ac:dyDescent="0.25">
      <c r="S46" s="119" t="s">
        <v>39</v>
      </c>
      <c r="T46" s="119"/>
      <c r="U46" s="116"/>
      <c r="V46" s="116">
        <v>156</v>
      </c>
      <c r="W46" s="116">
        <v>232</v>
      </c>
      <c r="X46" s="116">
        <v>231</v>
      </c>
      <c r="Y46" s="116">
        <v>244</v>
      </c>
      <c r="Z46" s="116">
        <v>194</v>
      </c>
    </row>
    <row r="47" spans="19:32" x14ac:dyDescent="0.25">
      <c r="S47" s="119" t="s">
        <v>40</v>
      </c>
      <c r="T47" s="119"/>
      <c r="U47" s="116"/>
      <c r="V47" s="116">
        <v>262</v>
      </c>
      <c r="W47" s="116">
        <v>247</v>
      </c>
      <c r="X47" s="116">
        <v>275</v>
      </c>
      <c r="Y47" s="116">
        <v>247</v>
      </c>
      <c r="Z47" s="116">
        <v>279</v>
      </c>
    </row>
    <row r="48" spans="19:32" x14ac:dyDescent="0.25">
      <c r="S48" s="119" t="s">
        <v>41</v>
      </c>
      <c r="T48" s="119"/>
      <c r="U48" s="116"/>
      <c r="V48" s="116">
        <v>246</v>
      </c>
      <c r="W48" s="116">
        <v>227</v>
      </c>
      <c r="X48" s="116">
        <v>257</v>
      </c>
      <c r="Y48" s="116">
        <v>280</v>
      </c>
      <c r="Z48" s="116">
        <v>270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257</v>
      </c>
      <c r="W49" s="116">
        <v>261</v>
      </c>
      <c r="X49" s="116">
        <v>280</v>
      </c>
      <c r="Y49" s="116">
        <v>243</v>
      </c>
      <c r="Z49" s="116">
        <v>286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Yorke Peninsula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226</v>
      </c>
      <c r="W50" s="116">
        <v>234</v>
      </c>
      <c r="X50" s="116">
        <v>255</v>
      </c>
      <c r="Y50" s="116">
        <v>294</v>
      </c>
      <c r="Z50" s="116">
        <v>292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200</v>
      </c>
      <c r="W51" s="116">
        <v>209</v>
      </c>
      <c r="X51" s="116">
        <v>240</v>
      </c>
      <c r="Y51" s="116">
        <v>224</v>
      </c>
      <c r="Z51" s="116">
        <v>218</v>
      </c>
    </row>
    <row r="52" spans="1:26" ht="15" customHeight="1" x14ac:dyDescent="0.25">
      <c r="S52" s="119" t="s">
        <v>45</v>
      </c>
      <c r="T52" s="119"/>
      <c r="U52" s="116"/>
      <c r="V52" s="116">
        <v>311</v>
      </c>
      <c r="W52" s="116">
        <v>271</v>
      </c>
      <c r="X52" s="116">
        <v>242</v>
      </c>
      <c r="Y52" s="116">
        <v>219</v>
      </c>
      <c r="Z52" s="116">
        <v>235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328</v>
      </c>
      <c r="W53" s="116">
        <v>379</v>
      </c>
      <c r="X53" s="116">
        <v>370</v>
      </c>
      <c r="Y53" s="116">
        <v>350</v>
      </c>
      <c r="Z53" s="116">
        <v>344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344</v>
      </c>
      <c r="W54" s="116">
        <v>362</v>
      </c>
      <c r="X54" s="116">
        <v>460</v>
      </c>
      <c r="Y54" s="116">
        <v>412</v>
      </c>
      <c r="Z54" s="116">
        <v>420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345</v>
      </c>
      <c r="W55" s="116">
        <v>343</v>
      </c>
      <c r="X55" s="116">
        <v>372</v>
      </c>
      <c r="Y55" s="116">
        <v>353</v>
      </c>
      <c r="Z55" s="116">
        <v>376</v>
      </c>
    </row>
    <row r="56" spans="1:26" ht="15" customHeight="1" x14ac:dyDescent="0.25">
      <c r="S56" s="119" t="s">
        <v>49</v>
      </c>
      <c r="T56" s="119"/>
      <c r="U56" s="116"/>
      <c r="V56" s="116">
        <v>161</v>
      </c>
      <c r="W56" s="116">
        <v>197</v>
      </c>
      <c r="X56" s="116">
        <v>235</v>
      </c>
      <c r="Y56" s="116">
        <v>229</v>
      </c>
      <c r="Z56" s="116">
        <v>262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87</v>
      </c>
      <c r="W57" s="116">
        <v>90</v>
      </c>
      <c r="X57" s="116">
        <v>126</v>
      </c>
      <c r="Y57" s="116">
        <v>96</v>
      </c>
      <c r="Z57" s="116">
        <v>118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35</v>
      </c>
      <c r="W58" s="116">
        <v>53</v>
      </c>
      <c r="X58" s="116">
        <v>66</v>
      </c>
      <c r="Y58" s="116">
        <v>52</v>
      </c>
      <c r="Z58" s="116">
        <v>60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20</v>
      </c>
      <c r="W59" s="116">
        <v>23</v>
      </c>
      <c r="X59" s="116">
        <v>27</v>
      </c>
      <c r="Y59" s="116">
        <v>27</v>
      </c>
      <c r="Z59" s="116">
        <v>31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11</v>
      </c>
      <c r="W60" s="116">
        <v>10</v>
      </c>
      <c r="X60" s="116">
        <v>21</v>
      </c>
      <c r="Y60" s="116">
        <v>10</v>
      </c>
      <c r="Z60" s="116">
        <v>18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3088</v>
      </c>
      <c r="W61" s="116">
        <v>3201</v>
      </c>
      <c r="X61" s="116">
        <v>3600</v>
      </c>
      <c r="Y61" s="116">
        <v>3361</v>
      </c>
      <c r="Z61" s="116">
        <v>3495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3</v>
      </c>
      <c r="X63" s="116">
        <v>5</v>
      </c>
      <c r="Y63" s="116">
        <v>13</v>
      </c>
      <c r="Z63" s="116">
        <v>15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63</v>
      </c>
      <c r="W64" s="116">
        <v>61</v>
      </c>
      <c r="X64" s="116">
        <v>66</v>
      </c>
      <c r="Y64" s="116">
        <v>58</v>
      </c>
      <c r="Z64" s="116">
        <v>54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Yorke Peninsula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169</v>
      </c>
      <c r="W65" s="116">
        <v>179</v>
      </c>
      <c r="X65" s="116">
        <v>202</v>
      </c>
      <c r="Y65" s="116">
        <v>198</v>
      </c>
      <c r="Z65" s="116">
        <v>229</v>
      </c>
    </row>
    <row r="66" spans="1:26" x14ac:dyDescent="0.25">
      <c r="S66" s="119" t="s">
        <v>40</v>
      </c>
      <c r="T66" s="119"/>
      <c r="U66" s="116"/>
      <c r="V66" s="116">
        <v>182</v>
      </c>
      <c r="W66" s="116">
        <v>204</v>
      </c>
      <c r="X66" s="116">
        <v>245</v>
      </c>
      <c r="Y66" s="116">
        <v>254</v>
      </c>
      <c r="Z66" s="116">
        <v>251</v>
      </c>
    </row>
    <row r="67" spans="1:26" x14ac:dyDescent="0.25">
      <c r="S67" s="119" t="s">
        <v>41</v>
      </c>
      <c r="T67" s="119"/>
      <c r="U67" s="116"/>
      <c r="V67" s="116">
        <v>206</v>
      </c>
      <c r="W67" s="116">
        <v>221</v>
      </c>
      <c r="X67" s="116">
        <v>220</v>
      </c>
      <c r="Y67" s="116">
        <v>232</v>
      </c>
      <c r="Z67" s="116">
        <v>249</v>
      </c>
    </row>
    <row r="68" spans="1:26" x14ac:dyDescent="0.25">
      <c r="S68" s="119" t="s">
        <v>42</v>
      </c>
      <c r="T68" s="119"/>
      <c r="U68" s="116"/>
      <c r="V68" s="116">
        <v>180</v>
      </c>
      <c r="W68" s="116">
        <v>202</v>
      </c>
      <c r="X68" s="116">
        <v>229</v>
      </c>
      <c r="Y68" s="116">
        <v>245</v>
      </c>
      <c r="Z68" s="116">
        <v>261</v>
      </c>
    </row>
    <row r="69" spans="1:26" x14ac:dyDescent="0.25">
      <c r="S69" s="119" t="s">
        <v>43</v>
      </c>
      <c r="T69" s="119"/>
      <c r="U69" s="116"/>
      <c r="V69" s="116">
        <v>185</v>
      </c>
      <c r="W69" s="116">
        <v>219</v>
      </c>
      <c r="X69" s="116">
        <v>221</v>
      </c>
      <c r="Y69" s="116">
        <v>209</v>
      </c>
      <c r="Z69" s="116">
        <v>226</v>
      </c>
    </row>
    <row r="70" spans="1:26" x14ac:dyDescent="0.25">
      <c r="S70" s="119" t="s">
        <v>44</v>
      </c>
      <c r="T70" s="119"/>
      <c r="U70" s="116"/>
      <c r="V70" s="116">
        <v>225</v>
      </c>
      <c r="W70" s="116">
        <v>250</v>
      </c>
      <c r="X70" s="116">
        <v>270</v>
      </c>
      <c r="Y70" s="116">
        <v>256</v>
      </c>
      <c r="Z70" s="116">
        <v>256</v>
      </c>
    </row>
    <row r="71" spans="1:26" x14ac:dyDescent="0.25">
      <c r="S71" s="119" t="s">
        <v>45</v>
      </c>
      <c r="T71" s="119"/>
      <c r="U71" s="116"/>
      <c r="V71" s="116">
        <v>258</v>
      </c>
      <c r="W71" s="116">
        <v>266</v>
      </c>
      <c r="X71" s="116">
        <v>284</v>
      </c>
      <c r="Y71" s="116">
        <v>291</v>
      </c>
      <c r="Z71" s="116">
        <v>269</v>
      </c>
    </row>
    <row r="72" spans="1:26" x14ac:dyDescent="0.25">
      <c r="S72" s="119" t="s">
        <v>46</v>
      </c>
      <c r="T72" s="119"/>
      <c r="U72" s="116"/>
      <c r="V72" s="116">
        <v>313</v>
      </c>
      <c r="W72" s="116">
        <v>289</v>
      </c>
      <c r="X72" s="116">
        <v>348</v>
      </c>
      <c r="Y72" s="116">
        <v>335</v>
      </c>
      <c r="Z72" s="116">
        <v>323</v>
      </c>
    </row>
    <row r="73" spans="1:26" x14ac:dyDescent="0.25">
      <c r="S73" s="119" t="s">
        <v>47</v>
      </c>
      <c r="T73" s="119"/>
      <c r="U73" s="116"/>
      <c r="V73" s="116">
        <v>373</v>
      </c>
      <c r="W73" s="116">
        <v>394</v>
      </c>
      <c r="X73" s="116">
        <v>395</v>
      </c>
      <c r="Y73" s="116">
        <v>389</v>
      </c>
      <c r="Z73" s="116">
        <v>401</v>
      </c>
    </row>
    <row r="74" spans="1:26" x14ac:dyDescent="0.25">
      <c r="S74" s="119" t="s">
        <v>48</v>
      </c>
      <c r="T74" s="119"/>
      <c r="U74" s="116"/>
      <c r="V74" s="116">
        <v>282</v>
      </c>
      <c r="W74" s="116">
        <v>288</v>
      </c>
      <c r="X74" s="116">
        <v>357</v>
      </c>
      <c r="Y74" s="116">
        <v>358</v>
      </c>
      <c r="Z74" s="116">
        <v>373</v>
      </c>
    </row>
    <row r="75" spans="1:26" x14ac:dyDescent="0.25">
      <c r="S75" s="119" t="s">
        <v>49</v>
      </c>
      <c r="T75" s="119"/>
      <c r="U75" s="116"/>
      <c r="V75" s="116">
        <v>114</v>
      </c>
      <c r="W75" s="116">
        <v>145</v>
      </c>
      <c r="X75" s="116">
        <v>175</v>
      </c>
      <c r="Y75" s="116">
        <v>153</v>
      </c>
      <c r="Z75" s="116">
        <v>166</v>
      </c>
    </row>
    <row r="76" spans="1:26" x14ac:dyDescent="0.25">
      <c r="S76" s="119" t="s">
        <v>50</v>
      </c>
      <c r="T76" s="119"/>
      <c r="U76" s="116"/>
      <c r="V76" s="116">
        <v>54</v>
      </c>
      <c r="W76" s="116">
        <v>67</v>
      </c>
      <c r="X76" s="116">
        <v>88</v>
      </c>
      <c r="Y76" s="116">
        <v>75</v>
      </c>
      <c r="Z76" s="116">
        <v>93</v>
      </c>
    </row>
    <row r="77" spans="1:26" x14ac:dyDescent="0.25">
      <c r="S77" s="119" t="s">
        <v>51</v>
      </c>
      <c r="T77" s="119"/>
      <c r="U77" s="116"/>
      <c r="V77" s="116">
        <v>31</v>
      </c>
      <c r="W77" s="116">
        <v>40</v>
      </c>
      <c r="X77" s="116">
        <v>52</v>
      </c>
      <c r="Y77" s="116">
        <v>36</v>
      </c>
      <c r="Z77" s="116">
        <v>43</v>
      </c>
    </row>
    <row r="78" spans="1:26" x14ac:dyDescent="0.25">
      <c r="S78" s="119" t="s">
        <v>52</v>
      </c>
      <c r="T78" s="119"/>
      <c r="U78" s="116"/>
      <c r="V78" s="116">
        <v>20</v>
      </c>
      <c r="W78" s="116">
        <v>20</v>
      </c>
      <c r="X78" s="116">
        <v>20</v>
      </c>
      <c r="Y78" s="116">
        <v>18</v>
      </c>
      <c r="Z78" s="116">
        <v>24</v>
      </c>
    </row>
    <row r="79" spans="1:26" x14ac:dyDescent="0.25">
      <c r="S79" s="119" t="s">
        <v>53</v>
      </c>
      <c r="T79" s="119"/>
      <c r="U79" s="116"/>
      <c r="V79" s="116">
        <v>14</v>
      </c>
      <c r="W79" s="116">
        <v>17</v>
      </c>
      <c r="X79" s="116">
        <v>26</v>
      </c>
      <c r="Y79" s="116">
        <v>16</v>
      </c>
      <c r="Z79" s="116">
        <v>25</v>
      </c>
    </row>
    <row r="80" spans="1:26" x14ac:dyDescent="0.25">
      <c r="S80" s="122" t="s">
        <v>54</v>
      </c>
      <c r="T80" s="122"/>
      <c r="U80" s="116"/>
      <c r="V80" s="116">
        <v>2668</v>
      </c>
      <c r="W80" s="116">
        <v>2866</v>
      </c>
      <c r="X80" s="116">
        <v>3229</v>
      </c>
      <c r="Y80" s="116">
        <v>3125</v>
      </c>
      <c r="Z80" s="116">
        <v>3240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Yorke Peninsula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160</v>
      </c>
      <c r="W83" s="116">
        <v>172</v>
      </c>
      <c r="X83" s="116">
        <v>185</v>
      </c>
      <c r="Y83" s="116">
        <v>176</v>
      </c>
      <c r="Z83" s="116">
        <v>207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136</v>
      </c>
      <c r="W84" s="116">
        <v>143</v>
      </c>
      <c r="X84" s="116">
        <v>149</v>
      </c>
      <c r="Y84" s="116">
        <v>147</v>
      </c>
      <c r="Z84" s="116">
        <v>130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340</v>
      </c>
      <c r="W85" s="116">
        <v>335</v>
      </c>
      <c r="X85" s="116">
        <v>356</v>
      </c>
      <c r="Y85" s="116">
        <v>333</v>
      </c>
      <c r="Z85" s="116">
        <v>354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6,739</v>
      </c>
      <c r="D86" s="98">
        <f t="shared" ref="D86:D91" si="4">AD4</f>
        <v>3.900709219858145E-2</v>
      </c>
      <c r="E86" s="99">
        <f t="shared" ref="E86:E91" si="5">AD4</f>
        <v>3.900709219858145E-2</v>
      </c>
      <c r="F86" s="98">
        <f t="shared" ref="F86:F91" si="6">AF4</f>
        <v>0.17138884060490178</v>
      </c>
      <c r="G86" s="99">
        <f t="shared" ref="G86:G91" si="7">AF4</f>
        <v>0.17138884060490178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72</v>
      </c>
      <c r="W86" s="116">
        <v>79</v>
      </c>
      <c r="X86" s="116">
        <v>84</v>
      </c>
      <c r="Y86" s="116">
        <v>96</v>
      </c>
      <c r="Z86" s="116">
        <v>98</v>
      </c>
    </row>
    <row r="87" spans="1:30" ht="15" customHeight="1" x14ac:dyDescent="0.25">
      <c r="A87" s="100" t="s">
        <v>4</v>
      </c>
      <c r="B87" s="51"/>
      <c r="C87" s="101" t="str">
        <f t="shared" si="3"/>
        <v>3,499</v>
      </c>
      <c r="D87" s="98">
        <f t="shared" si="4"/>
        <v>4.2299672326481907E-2</v>
      </c>
      <c r="E87" s="99">
        <f t="shared" si="5"/>
        <v>4.2299672326481907E-2</v>
      </c>
      <c r="F87" s="98">
        <f t="shared" si="6"/>
        <v>0.13346290897311297</v>
      </c>
      <c r="G87" s="99">
        <f t="shared" si="7"/>
        <v>0.13346290897311297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46</v>
      </c>
      <c r="W87" s="116">
        <v>54</v>
      </c>
      <c r="X87" s="116">
        <v>59</v>
      </c>
      <c r="Y87" s="116">
        <v>58</v>
      </c>
      <c r="Z87" s="116">
        <v>62</v>
      </c>
    </row>
    <row r="88" spans="1:30" ht="15" customHeight="1" x14ac:dyDescent="0.25">
      <c r="A88" s="100" t="s">
        <v>5</v>
      </c>
      <c r="B88" s="51"/>
      <c r="C88" s="101" t="str">
        <f t="shared" si="3"/>
        <v>3,241</v>
      </c>
      <c r="D88" s="98">
        <f t="shared" si="4"/>
        <v>3.7784181876400869E-2</v>
      </c>
      <c r="E88" s="99">
        <f t="shared" si="5"/>
        <v>3.7784181876400869E-2</v>
      </c>
      <c r="F88" s="98">
        <f t="shared" si="6"/>
        <v>0.21522309711286081</v>
      </c>
      <c r="G88" s="99">
        <f t="shared" si="7"/>
        <v>0.21522309711286081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63</v>
      </c>
      <c r="W88" s="116">
        <v>71</v>
      </c>
      <c r="X88" s="116">
        <v>78</v>
      </c>
      <c r="Y88" s="116">
        <v>69</v>
      </c>
      <c r="Z88" s="116">
        <v>65</v>
      </c>
    </row>
    <row r="89" spans="1:30" ht="15" customHeight="1" x14ac:dyDescent="0.25">
      <c r="A89" s="51" t="s">
        <v>6</v>
      </c>
      <c r="B89" s="51"/>
      <c r="C89" s="101" t="str">
        <f t="shared" si="3"/>
        <v>4,896</v>
      </c>
      <c r="D89" s="98">
        <f t="shared" si="4"/>
        <v>7.1334792122538238E-2</v>
      </c>
      <c r="E89" s="99">
        <f t="shared" si="5"/>
        <v>7.1334792122538238E-2</v>
      </c>
      <c r="F89" s="98">
        <f t="shared" si="6"/>
        <v>0.21488833746898273</v>
      </c>
      <c r="G89" s="99">
        <f t="shared" si="7"/>
        <v>0.21488833746898273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233</v>
      </c>
      <c r="W89" s="116">
        <v>262</v>
      </c>
      <c r="X89" s="116">
        <v>297</v>
      </c>
      <c r="Y89" s="116">
        <v>278</v>
      </c>
      <c r="Z89" s="116">
        <v>300</v>
      </c>
    </row>
    <row r="90" spans="1:30" ht="15" customHeight="1" x14ac:dyDescent="0.25">
      <c r="A90" s="51" t="s">
        <v>100</v>
      </c>
      <c r="B90" s="51"/>
      <c r="C90" s="101" t="str">
        <f t="shared" si="3"/>
        <v>$31,385</v>
      </c>
      <c r="D90" s="98">
        <f t="shared" si="4"/>
        <v>2.4933788351321651E-2</v>
      </c>
      <c r="E90" s="99">
        <f t="shared" si="5"/>
        <v>2.4933788351321651E-2</v>
      </c>
      <c r="F90" s="98">
        <f t="shared" si="6"/>
        <v>0.12169442458899216</v>
      </c>
      <c r="G90" s="99">
        <f t="shared" si="7"/>
        <v>0.12169442458899216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378</v>
      </c>
      <c r="W90" s="116">
        <v>400</v>
      </c>
      <c r="X90" s="116">
        <v>452</v>
      </c>
      <c r="Y90" s="116">
        <v>466</v>
      </c>
      <c r="Z90" s="116">
        <v>483</v>
      </c>
    </row>
    <row r="91" spans="1:30" ht="15" customHeight="1" x14ac:dyDescent="0.25">
      <c r="A91" s="51" t="s">
        <v>7</v>
      </c>
      <c r="B91" s="51"/>
      <c r="C91" s="101" t="str">
        <f t="shared" si="3"/>
        <v>$214.0 mil</v>
      </c>
      <c r="D91" s="98">
        <f t="shared" si="4"/>
        <v>-6.8095928946377837E-3</v>
      </c>
      <c r="E91" s="99">
        <f t="shared" si="5"/>
        <v>-6.8095928946377837E-3</v>
      </c>
      <c r="F91" s="98">
        <f t="shared" si="6"/>
        <v>0.25918878038498172</v>
      </c>
      <c r="G91" s="99">
        <f t="shared" si="7"/>
        <v>0.25918878038498172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2180</v>
      </c>
      <c r="W91" s="116">
        <v>2303</v>
      </c>
      <c r="X91" s="116">
        <v>2617</v>
      </c>
      <c r="Y91" s="116">
        <v>2403</v>
      </c>
      <c r="Z91" s="116">
        <v>2619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97</v>
      </c>
      <c r="W93" s="116">
        <v>105</v>
      </c>
      <c r="X93" s="116">
        <v>121</v>
      </c>
      <c r="Y93" s="116">
        <v>125</v>
      </c>
      <c r="Z93" s="116">
        <v>145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263</v>
      </c>
      <c r="W94" s="116">
        <v>300</v>
      </c>
      <c r="X94" s="116">
        <v>329</v>
      </c>
      <c r="Y94" s="116">
        <v>306</v>
      </c>
      <c r="Z94" s="116">
        <v>327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42</v>
      </c>
      <c r="W95" s="116">
        <v>47</v>
      </c>
      <c r="X95" s="116">
        <v>64</v>
      </c>
      <c r="Y95" s="116">
        <v>57</v>
      </c>
      <c r="Z95" s="116">
        <v>65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309</v>
      </c>
      <c r="W96" s="116">
        <v>329</v>
      </c>
      <c r="X96" s="116">
        <v>366</v>
      </c>
      <c r="Y96" s="116">
        <v>377</v>
      </c>
      <c r="Z96" s="116">
        <v>389</v>
      </c>
    </row>
    <row r="97" spans="1:32" ht="15" customHeight="1" x14ac:dyDescent="0.25">
      <c r="S97" s="119" t="s">
        <v>191</v>
      </c>
      <c r="T97" s="119"/>
      <c r="U97" s="116"/>
      <c r="V97" s="116">
        <v>236</v>
      </c>
      <c r="W97" s="116">
        <v>253</v>
      </c>
      <c r="X97" s="116">
        <v>249</v>
      </c>
      <c r="Y97" s="116">
        <v>263</v>
      </c>
      <c r="Z97" s="116">
        <v>253</v>
      </c>
    </row>
    <row r="98" spans="1:32" ht="15" customHeight="1" x14ac:dyDescent="0.25">
      <c r="S98" s="119" t="s">
        <v>192</v>
      </c>
      <c r="T98" s="119"/>
      <c r="U98" s="116"/>
      <c r="V98" s="116">
        <v>199</v>
      </c>
      <c r="W98" s="116">
        <v>227</v>
      </c>
      <c r="X98" s="116">
        <v>245</v>
      </c>
      <c r="Y98" s="116">
        <v>244</v>
      </c>
      <c r="Z98" s="116">
        <v>227</v>
      </c>
    </row>
    <row r="99" spans="1:32" ht="15" customHeight="1" x14ac:dyDescent="0.25">
      <c r="S99" s="119" t="s">
        <v>193</v>
      </c>
      <c r="T99" s="119"/>
      <c r="U99" s="116"/>
      <c r="V99" s="116">
        <v>22</v>
      </c>
      <c r="W99" s="116">
        <v>25</v>
      </c>
      <c r="X99" s="116">
        <v>19</v>
      </c>
      <c r="Y99" s="116">
        <v>33</v>
      </c>
      <c r="Z99" s="116">
        <v>32</v>
      </c>
    </row>
    <row r="100" spans="1:32" ht="15" customHeight="1" x14ac:dyDescent="0.25">
      <c r="S100" s="119" t="s">
        <v>59</v>
      </c>
      <c r="T100" s="119"/>
      <c r="U100" s="116"/>
      <c r="V100" s="116">
        <v>169</v>
      </c>
      <c r="W100" s="116">
        <v>181</v>
      </c>
      <c r="X100" s="116">
        <v>210</v>
      </c>
      <c r="Y100" s="116">
        <v>215</v>
      </c>
      <c r="Z100" s="116">
        <v>230</v>
      </c>
    </row>
    <row r="101" spans="1:32" x14ac:dyDescent="0.25">
      <c r="A101" s="20"/>
      <c r="S101" s="122" t="s">
        <v>54</v>
      </c>
      <c r="T101" s="122"/>
      <c r="U101" s="116"/>
      <c r="V101" s="116">
        <v>1851</v>
      </c>
      <c r="W101" s="116">
        <v>2025</v>
      </c>
      <c r="X101" s="116">
        <v>2266</v>
      </c>
      <c r="Y101" s="116">
        <v>2164</v>
      </c>
      <c r="Z101" s="116">
        <v>2280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3599</v>
      </c>
      <c r="W104" s="116">
        <v>3853</v>
      </c>
      <c r="X104" s="116">
        <v>4291</v>
      </c>
      <c r="Y104" s="116">
        <v>4215</v>
      </c>
      <c r="Z104" s="116">
        <v>4426</v>
      </c>
      <c r="AB104" s="113" t="str">
        <f>TEXT(Z104,"###,###")</f>
        <v>4,426</v>
      </c>
      <c r="AD104" s="134">
        <f>Z104/($Z$4)*100</f>
        <v>65.677400207745961</v>
      </c>
      <c r="AF104" s="113"/>
    </row>
    <row r="105" spans="1:32" x14ac:dyDescent="0.25">
      <c r="S105" s="119" t="s">
        <v>18</v>
      </c>
      <c r="T105" s="119"/>
      <c r="U105" s="116"/>
      <c r="V105" s="116">
        <v>809</v>
      </c>
      <c r="W105" s="116">
        <v>931</v>
      </c>
      <c r="X105" s="116">
        <v>914</v>
      </c>
      <c r="Y105" s="116">
        <v>921</v>
      </c>
      <c r="Z105" s="116">
        <v>886</v>
      </c>
      <c r="AB105" s="113" t="str">
        <f>TEXT(Z105,"###,###")</f>
        <v>886</v>
      </c>
      <c r="AD105" s="134">
        <f>Z105/($Z$4)*100</f>
        <v>13.14735123905624</v>
      </c>
      <c r="AF105" s="113"/>
    </row>
    <row r="106" spans="1:32" x14ac:dyDescent="0.25">
      <c r="S106" s="122" t="s">
        <v>54</v>
      </c>
      <c r="T106" s="122"/>
      <c r="U106" s="124"/>
      <c r="V106" s="124">
        <v>4408</v>
      </c>
      <c r="W106" s="124">
        <v>4784</v>
      </c>
      <c r="X106" s="124">
        <v>5205</v>
      </c>
      <c r="Y106" s="124">
        <v>5136</v>
      </c>
      <c r="Z106" s="124">
        <v>5312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1118</v>
      </c>
      <c r="W108" s="116">
        <v>1311</v>
      </c>
      <c r="X108" s="116">
        <v>1590</v>
      </c>
      <c r="Y108" s="116">
        <v>1372</v>
      </c>
      <c r="Z108" s="116">
        <v>1469</v>
      </c>
      <c r="AB108" s="113" t="str">
        <f>TEXT(Z108,"###,###")</f>
        <v>1,469</v>
      </c>
      <c r="AD108" s="134">
        <f>Z108/($Z$4)*100</f>
        <v>21.79848642231785</v>
      </c>
      <c r="AF108" s="113"/>
    </row>
    <row r="109" spans="1:32" x14ac:dyDescent="0.25">
      <c r="S109" s="119" t="s">
        <v>21</v>
      </c>
      <c r="T109" s="119"/>
      <c r="U109" s="116"/>
      <c r="V109" s="116">
        <v>942</v>
      </c>
      <c r="W109" s="116">
        <v>915</v>
      </c>
      <c r="X109" s="116">
        <v>991</v>
      </c>
      <c r="Y109" s="116">
        <v>1039</v>
      </c>
      <c r="Z109" s="116">
        <v>1053</v>
      </c>
      <c r="AB109" s="113" t="str">
        <f>TEXT(Z109,"###,###")</f>
        <v>1,053</v>
      </c>
      <c r="AD109" s="134">
        <f>Z109/($Z$4)*100</f>
        <v>15.625463718652618</v>
      </c>
      <c r="AF109" s="113"/>
    </row>
    <row r="110" spans="1:32" x14ac:dyDescent="0.25">
      <c r="S110" s="119" t="s">
        <v>22</v>
      </c>
      <c r="T110" s="119"/>
      <c r="U110" s="116"/>
      <c r="V110" s="116">
        <v>883</v>
      </c>
      <c r="W110" s="116">
        <v>898</v>
      </c>
      <c r="X110" s="116">
        <v>947</v>
      </c>
      <c r="Y110" s="116">
        <v>963</v>
      </c>
      <c r="Z110" s="116">
        <v>1039</v>
      </c>
      <c r="AB110" s="113" t="str">
        <f>TEXT(Z110,"###,###")</f>
        <v>1,039</v>
      </c>
      <c r="AD110" s="134">
        <f>Z110/($Z$4)*100</f>
        <v>15.41771776227927</v>
      </c>
      <c r="AF110" s="113"/>
    </row>
    <row r="111" spans="1:32" x14ac:dyDescent="0.25">
      <c r="S111" s="119" t="s">
        <v>23</v>
      </c>
      <c r="T111" s="119"/>
      <c r="U111" s="116"/>
      <c r="V111" s="116">
        <v>1461</v>
      </c>
      <c r="W111" s="116">
        <v>1660</v>
      </c>
      <c r="X111" s="116">
        <v>1684</v>
      </c>
      <c r="Y111" s="116">
        <v>1766</v>
      </c>
      <c r="Z111" s="116">
        <v>1723</v>
      </c>
      <c r="AB111" s="113" t="str">
        <f>TEXT(Z111,"###,###")</f>
        <v>1,723</v>
      </c>
      <c r="AD111" s="134">
        <f>Z111/($Z$4)*100</f>
        <v>25.567591630805758</v>
      </c>
      <c r="AF111" s="113"/>
    </row>
    <row r="112" spans="1:32" x14ac:dyDescent="0.25">
      <c r="S112" s="122" t="s">
        <v>54</v>
      </c>
      <c r="T112" s="122"/>
      <c r="U112" s="116"/>
      <c r="V112" s="116">
        <v>5759</v>
      </c>
      <c r="W112" s="116">
        <v>6067</v>
      </c>
      <c r="X112" s="116">
        <v>6827</v>
      </c>
      <c r="Y112" s="116">
        <v>6483</v>
      </c>
      <c r="Z112" s="116">
        <v>6742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45.28</v>
      </c>
      <c r="W118" s="135">
        <v>46.57</v>
      </c>
      <c r="X118" s="135">
        <v>47.27</v>
      </c>
      <c r="Y118" s="135">
        <v>46.37</v>
      </c>
      <c r="Z118" s="135">
        <v>47.1</v>
      </c>
      <c r="AB118" s="113" t="str">
        <f>TEXT(Z118,"##.0")</f>
        <v>47.1</v>
      </c>
    </row>
    <row r="120" spans="19:32" x14ac:dyDescent="0.25">
      <c r="S120" s="105" t="s">
        <v>102</v>
      </c>
      <c r="T120" s="116"/>
      <c r="U120" s="116"/>
      <c r="V120" s="116">
        <v>2612</v>
      </c>
      <c r="W120" s="116">
        <v>2844</v>
      </c>
      <c r="X120" s="116">
        <v>3073</v>
      </c>
      <c r="Y120" s="116">
        <v>3015</v>
      </c>
      <c r="Z120" s="116">
        <v>3172</v>
      </c>
      <c r="AB120" s="113" t="str">
        <f>TEXT(Z120,"###,###")</f>
        <v>3,172</v>
      </c>
    </row>
    <row r="121" spans="19:32" x14ac:dyDescent="0.25">
      <c r="S121" s="105" t="s">
        <v>103</v>
      </c>
      <c r="T121" s="116"/>
      <c r="U121" s="116"/>
      <c r="V121" s="116">
        <v>871</v>
      </c>
      <c r="W121" s="116">
        <v>937</v>
      </c>
      <c r="X121" s="116">
        <v>1186</v>
      </c>
      <c r="Y121" s="116">
        <v>979</v>
      </c>
      <c r="Z121" s="116">
        <v>1135</v>
      </c>
      <c r="AB121" s="113" t="str">
        <f>TEXT(Z121,"###,###")</f>
        <v>1,135</v>
      </c>
    </row>
    <row r="122" spans="19:32" x14ac:dyDescent="0.25">
      <c r="S122" s="105" t="s">
        <v>104</v>
      </c>
      <c r="T122" s="116"/>
      <c r="U122" s="116"/>
      <c r="V122" s="116">
        <v>544</v>
      </c>
      <c r="W122" s="116">
        <v>547</v>
      </c>
      <c r="X122" s="116">
        <v>614</v>
      </c>
      <c r="Y122" s="116">
        <v>581</v>
      </c>
      <c r="Z122" s="116">
        <v>591</v>
      </c>
      <c r="AB122" s="113" t="str">
        <f>TEXT(Z122,"###,###")</f>
        <v>591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3156</v>
      </c>
      <c r="W124" s="116">
        <v>3391</v>
      </c>
      <c r="X124" s="116">
        <v>3687</v>
      </c>
      <c r="Y124" s="116">
        <v>3596</v>
      </c>
      <c r="Z124" s="116">
        <v>3763</v>
      </c>
      <c r="AB124" s="113" t="str">
        <f>TEXT(Z124,"###,###")</f>
        <v>3,763</v>
      </c>
      <c r="AD124" s="131">
        <f>Z124/$Z$7*100</f>
        <v>76.85866013071896</v>
      </c>
    </row>
    <row r="125" spans="19:32" x14ac:dyDescent="0.25">
      <c r="S125" s="105" t="s">
        <v>106</v>
      </c>
      <c r="T125" s="116"/>
      <c r="U125" s="116"/>
      <c r="V125" s="116">
        <v>1415</v>
      </c>
      <c r="W125" s="116">
        <v>1484</v>
      </c>
      <c r="X125" s="116">
        <v>1800</v>
      </c>
      <c r="Y125" s="116">
        <v>1560</v>
      </c>
      <c r="Z125" s="116">
        <v>1726</v>
      </c>
      <c r="AB125" s="113" t="str">
        <f>TEXT(Z125,"###,###")</f>
        <v>1,726</v>
      </c>
      <c r="AD125" s="131">
        <f>Z125/$Z$7*100</f>
        <v>35.253267973856211</v>
      </c>
    </row>
    <row r="127" spans="19:32" x14ac:dyDescent="0.25">
      <c r="S127" s="105" t="s">
        <v>107</v>
      </c>
      <c r="T127" s="116"/>
      <c r="U127" s="116"/>
      <c r="V127" s="116">
        <v>2183</v>
      </c>
      <c r="W127" s="116">
        <v>2303</v>
      </c>
      <c r="X127" s="116">
        <v>2616</v>
      </c>
      <c r="Y127" s="116">
        <v>2405</v>
      </c>
      <c r="Z127" s="116">
        <v>2620</v>
      </c>
      <c r="AB127" s="113" t="str">
        <f>TEXT(Z127,"###,###")</f>
        <v>2,620</v>
      </c>
      <c r="AD127" s="131">
        <f>Z127/$Z$7*100</f>
        <v>53.513071895424837</v>
      </c>
    </row>
    <row r="128" spans="19:32" x14ac:dyDescent="0.25">
      <c r="S128" s="105" t="s">
        <v>108</v>
      </c>
      <c r="T128" s="116"/>
      <c r="U128" s="116"/>
      <c r="V128" s="116">
        <v>1851</v>
      </c>
      <c r="W128" s="116">
        <v>2025</v>
      </c>
      <c r="X128" s="116">
        <v>2264</v>
      </c>
      <c r="Y128" s="116">
        <v>2168</v>
      </c>
      <c r="Z128" s="116">
        <v>2281</v>
      </c>
      <c r="AB128" s="113" t="str">
        <f>TEXT(Z128,"###,###")</f>
        <v>2,281</v>
      </c>
      <c r="AD128" s="131">
        <f>Z128/$Z$7*100</f>
        <v>46.589052287581701</v>
      </c>
    </row>
    <row r="130" spans="19:20" x14ac:dyDescent="0.25">
      <c r="S130" s="105" t="s">
        <v>267</v>
      </c>
      <c r="T130" s="131">
        <v>64.787581699346404</v>
      </c>
    </row>
    <row r="131" spans="19:20" x14ac:dyDescent="0.25">
      <c r="S131" s="105" t="s">
        <v>268</v>
      </c>
      <c r="T131" s="131">
        <v>23.182189542483663</v>
      </c>
    </row>
    <row r="132" spans="19:20" x14ac:dyDescent="0.25">
      <c r="S132" s="105" t="s">
        <v>269</v>
      </c>
      <c r="T132" s="131">
        <v>12.071078431372548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204BDE-D861-4518-8AB5-06DA413C67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6B1CB70-D40B-4D29-88FF-DBC499A92C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C57E4F-CCF2-4A0D-94BB-C8181985F1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21D3FC5-43F7-42A0-87C9-F7B9699283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58" bestFit="1" customWidth="1"/>
    <col min="2" max="2" width="14.85546875" style="58" bestFit="1" customWidth="1"/>
    <col min="3" max="3" width="16.7109375" style="58" bestFit="1" customWidth="1"/>
    <col min="4" max="8" width="14.85546875" style="58" bestFit="1" customWidth="1"/>
    <col min="9" max="9" width="7.85546875" style="58" customWidth="1"/>
    <col min="10" max="10" width="11.5703125" style="58" bestFit="1" customWidth="1"/>
    <col min="11" max="11" width="5.28515625" style="58" customWidth="1"/>
    <col min="12" max="12" width="9.140625" style="58"/>
    <col min="13" max="13" width="4.28515625" style="58" customWidth="1"/>
    <col min="14" max="16384" width="9.140625" style="58"/>
  </cols>
  <sheetData>
    <row r="1" spans="1:14" ht="18" thickBot="1" x14ac:dyDescent="0.35">
      <c r="A1" s="52" t="str">
        <f>C3</f>
        <v>South Australia</v>
      </c>
      <c r="B1" s="52"/>
      <c r="C1" s="52"/>
      <c r="D1" s="52"/>
      <c r="E1" s="52"/>
      <c r="F1" s="52"/>
      <c r="G1" s="53">
        <f>G3</f>
        <v>4</v>
      </c>
      <c r="H1" s="53"/>
      <c r="J1" s="149" t="s">
        <v>24</v>
      </c>
      <c r="K1" s="149"/>
      <c r="L1" s="149"/>
      <c r="M1" s="149"/>
      <c r="N1" s="149"/>
    </row>
    <row r="2" spans="1:14" ht="18.75" thickTop="1" thickBot="1" x14ac:dyDescent="0.35">
      <c r="A2" s="52"/>
      <c r="B2" s="54" t="s">
        <v>61</v>
      </c>
      <c r="C2" s="54" t="s">
        <v>62</v>
      </c>
      <c r="D2" s="54" t="s">
        <v>60</v>
      </c>
      <c r="E2" s="54" t="s">
        <v>92</v>
      </c>
      <c r="F2" s="54" t="s">
        <v>188</v>
      </c>
      <c r="G2" s="54" t="s">
        <v>197</v>
      </c>
      <c r="H2" s="54" t="s">
        <v>266</v>
      </c>
      <c r="J2" s="149" t="str">
        <f>$H$2</f>
        <v>2019-20</v>
      </c>
      <c r="K2" s="149"/>
      <c r="L2" s="149"/>
      <c r="M2" s="149"/>
      <c r="N2" s="149"/>
    </row>
    <row r="3" spans="1:14" ht="16.5" thickTop="1" thickBot="1" x14ac:dyDescent="0.3">
      <c r="C3" s="58" t="s">
        <v>199</v>
      </c>
      <c r="G3" s="4">
        <v>4</v>
      </c>
      <c r="H3" s="4"/>
      <c r="J3" s="23" t="s">
        <v>25</v>
      </c>
      <c r="L3" s="24" t="s">
        <v>26</v>
      </c>
      <c r="N3" s="24" t="s">
        <v>27</v>
      </c>
    </row>
    <row r="4" spans="1:14" x14ac:dyDescent="0.25">
      <c r="A4" s="27" t="s">
        <v>28</v>
      </c>
      <c r="B4" s="34"/>
      <c r="C4" s="34"/>
      <c r="D4" s="34">
        <v>1212643</v>
      </c>
      <c r="E4" s="34">
        <v>1244881</v>
      </c>
      <c r="F4" s="34">
        <v>1279862</v>
      </c>
      <c r="G4" s="34">
        <v>1303652</v>
      </c>
      <c r="H4" s="34">
        <v>1307318</v>
      </c>
      <c r="J4" s="28" t="str">
        <f>TEXT(H4,"#,###,###")</f>
        <v>1,307,318</v>
      </c>
      <c r="L4" s="29">
        <f>H4/G4-1</f>
        <v>2.8121001616996377E-3</v>
      </c>
      <c r="N4" s="29">
        <f>H4/D4-1</f>
        <v>7.8073266410641828E-2</v>
      </c>
    </row>
    <row r="5" spans="1:14" x14ac:dyDescent="0.25">
      <c r="A5" s="30" t="s">
        <v>4</v>
      </c>
      <c r="B5" s="34"/>
      <c r="C5" s="34"/>
      <c r="D5" s="34">
        <v>623576</v>
      </c>
      <c r="E5" s="34">
        <v>640423</v>
      </c>
      <c r="F5" s="34">
        <v>659244</v>
      </c>
      <c r="G5" s="34">
        <v>666821</v>
      </c>
      <c r="H5" s="34">
        <v>667401</v>
      </c>
      <c r="J5" s="28" t="str">
        <f>TEXT(H5,"#,###,###")</f>
        <v>667,401</v>
      </c>
      <c r="L5" s="29">
        <f t="shared" ref="L5:L9" si="0">H5/G5-1</f>
        <v>8.6979864161440545E-4</v>
      </c>
      <c r="N5" s="29">
        <f t="shared" ref="N5:N8" si="1">H5/D5-1</f>
        <v>7.028012623962443E-2</v>
      </c>
    </row>
    <row r="6" spans="1:14" x14ac:dyDescent="0.25">
      <c r="A6" s="30" t="s">
        <v>5</v>
      </c>
      <c r="B6" s="34"/>
      <c r="C6" s="34"/>
      <c r="D6" s="34">
        <v>589066</v>
      </c>
      <c r="E6" s="34">
        <v>604458</v>
      </c>
      <c r="F6" s="34">
        <v>620601</v>
      </c>
      <c r="G6" s="34">
        <v>636835</v>
      </c>
      <c r="H6" s="34">
        <v>639919</v>
      </c>
      <c r="J6" s="28" t="str">
        <f>TEXT(H6,"#,###,###")</f>
        <v>639,919</v>
      </c>
      <c r="L6" s="29">
        <f t="shared" si="0"/>
        <v>4.8426986582081888E-3</v>
      </c>
      <c r="N6" s="29">
        <f t="shared" si="1"/>
        <v>8.6328187333847062E-2</v>
      </c>
    </row>
    <row r="7" spans="1:14" x14ac:dyDescent="0.25">
      <c r="A7" s="27" t="s">
        <v>6</v>
      </c>
      <c r="B7" s="34"/>
      <c r="C7" s="34"/>
      <c r="D7" s="34">
        <v>890982</v>
      </c>
      <c r="E7" s="34">
        <v>899611</v>
      </c>
      <c r="F7" s="34">
        <v>913238</v>
      </c>
      <c r="G7" s="34">
        <v>930211</v>
      </c>
      <c r="H7" s="34">
        <v>941301</v>
      </c>
      <c r="J7" s="28" t="str">
        <f>TEXT(H7,"#,###,###")</f>
        <v>941,301</v>
      </c>
      <c r="L7" s="29">
        <f t="shared" si="0"/>
        <v>1.1922026292959353E-2</v>
      </c>
      <c r="N7" s="29">
        <f t="shared" si="1"/>
        <v>5.6475888401785967E-2</v>
      </c>
    </row>
    <row r="8" spans="1:14" x14ac:dyDescent="0.25">
      <c r="A8" s="27" t="s">
        <v>29</v>
      </c>
      <c r="B8" s="34"/>
      <c r="C8" s="34"/>
      <c r="D8" s="34">
        <v>41012</v>
      </c>
      <c r="E8" s="34">
        <v>41400.17</v>
      </c>
      <c r="F8" s="34">
        <v>42727.89</v>
      </c>
      <c r="G8" s="34">
        <v>43907.49</v>
      </c>
      <c r="H8" s="34">
        <v>43939.63</v>
      </c>
      <c r="J8" s="28" t="str">
        <f>TEXT(H8,"$###,###")</f>
        <v>$43,940</v>
      </c>
      <c r="L8" s="29">
        <f t="shared" si="0"/>
        <v>7.3199356191855358E-4</v>
      </c>
      <c r="N8" s="29">
        <f t="shared" si="1"/>
        <v>7.1384716668292159E-2</v>
      </c>
    </row>
    <row r="9" spans="1:14" x14ac:dyDescent="0.25">
      <c r="A9" s="27" t="s">
        <v>7</v>
      </c>
      <c r="B9" s="34"/>
      <c r="C9" s="34"/>
      <c r="D9" s="34">
        <v>47002547397</v>
      </c>
      <c r="E9" s="34">
        <v>48403801297</v>
      </c>
      <c r="F9" s="34">
        <v>50441960143</v>
      </c>
      <c r="G9" s="34">
        <v>52682312356</v>
      </c>
      <c r="H9" s="34">
        <v>54288828019</v>
      </c>
      <c r="J9" s="28" t="str">
        <f>TEXT(H9/1000000000,"$#,###.0")&amp;" bil"</f>
        <v>$54.3 bil</v>
      </c>
      <c r="L9" s="29">
        <f t="shared" si="0"/>
        <v>3.0494402981858348E-2</v>
      </c>
      <c r="N9" s="29">
        <f>H9/D9-1</f>
        <v>0.15501884526507714</v>
      </c>
    </row>
    <row r="10" spans="1:14" x14ac:dyDescent="0.25">
      <c r="A10" s="27"/>
    </row>
    <row r="11" spans="1:14" x14ac:dyDescent="0.25">
      <c r="A11" s="27" t="s">
        <v>30</v>
      </c>
      <c r="B11" s="34"/>
      <c r="C11" s="34"/>
      <c r="D11" s="34">
        <v>1069974</v>
      </c>
      <c r="E11" s="34">
        <v>1100650</v>
      </c>
      <c r="F11" s="34">
        <v>1133702</v>
      </c>
      <c r="G11" s="34">
        <v>1153316</v>
      </c>
      <c r="H11" s="34">
        <v>1153597</v>
      </c>
    </row>
    <row r="12" spans="1:14" x14ac:dyDescent="0.25">
      <c r="A12" s="27" t="s">
        <v>31</v>
      </c>
      <c r="B12" s="34"/>
      <c r="C12" s="34"/>
      <c r="D12" s="34">
        <v>142669</v>
      </c>
      <c r="E12" s="34">
        <v>144231</v>
      </c>
      <c r="F12" s="34">
        <v>146160</v>
      </c>
      <c r="G12" s="34">
        <v>150343</v>
      </c>
      <c r="H12" s="34">
        <v>153718</v>
      </c>
    </row>
    <row r="13" spans="1:14" x14ac:dyDescent="0.25">
      <c r="A13" s="27"/>
      <c r="B13" s="27"/>
    </row>
    <row r="14" spans="1:14" ht="15.75" thickBot="1" x14ac:dyDescent="0.3">
      <c r="A14" s="36" t="s">
        <v>32</v>
      </c>
      <c r="B14" s="36"/>
      <c r="C14" s="23"/>
      <c r="D14" s="23"/>
      <c r="E14" s="23"/>
      <c r="F14" s="23"/>
      <c r="G14" s="23"/>
      <c r="H14" s="23"/>
      <c r="J14" s="36" t="s">
        <v>33</v>
      </c>
    </row>
    <row r="15" spans="1:14" x14ac:dyDescent="0.25">
      <c r="A15" s="40" t="s">
        <v>63</v>
      </c>
      <c r="B15" s="40"/>
      <c r="C15" s="41"/>
      <c r="D15" s="41"/>
      <c r="E15" s="41"/>
      <c r="F15" s="41"/>
      <c r="G15" s="34">
        <v>44600</v>
      </c>
      <c r="H15" s="34">
        <v>43850</v>
      </c>
      <c r="J15" s="55">
        <f t="shared" ref="J15:J34" si="2">IF(H15="np",0,H15/$H$34)</f>
        <v>3.3541902518128691E-2</v>
      </c>
    </row>
    <row r="16" spans="1:14" x14ac:dyDescent="0.25">
      <c r="A16" s="40" t="s">
        <v>64</v>
      </c>
      <c r="B16" s="40"/>
      <c r="C16" s="41"/>
      <c r="D16" s="41"/>
      <c r="E16" s="41"/>
      <c r="F16" s="41"/>
      <c r="G16" s="34">
        <v>10961</v>
      </c>
      <c r="H16" s="34">
        <v>12107</v>
      </c>
      <c r="J16" s="55">
        <f t="shared" si="2"/>
        <v>9.2609307591102405E-3</v>
      </c>
    </row>
    <row r="17" spans="1:10" x14ac:dyDescent="0.25">
      <c r="A17" s="40" t="s">
        <v>65</v>
      </c>
      <c r="B17" s="40"/>
      <c r="C17" s="41"/>
      <c r="D17" s="41"/>
      <c r="E17" s="41"/>
      <c r="F17" s="41"/>
      <c r="G17" s="34">
        <v>86139</v>
      </c>
      <c r="H17" s="34">
        <v>83374</v>
      </c>
      <c r="J17" s="55">
        <f t="shared" si="2"/>
        <v>6.3774745280421014E-2</v>
      </c>
    </row>
    <row r="18" spans="1:10" x14ac:dyDescent="0.25">
      <c r="A18" s="40" t="s">
        <v>66</v>
      </c>
      <c r="B18" s="40"/>
      <c r="C18" s="41"/>
      <c r="D18" s="41"/>
      <c r="E18" s="41"/>
      <c r="F18" s="41"/>
      <c r="G18" s="34">
        <v>10120</v>
      </c>
      <c r="H18" s="34">
        <v>8210</v>
      </c>
      <c r="J18" s="55">
        <f t="shared" si="2"/>
        <v>6.2800232536792825E-3</v>
      </c>
    </row>
    <row r="19" spans="1:10" x14ac:dyDescent="0.25">
      <c r="A19" s="40" t="s">
        <v>67</v>
      </c>
      <c r="B19" s="40"/>
      <c r="C19" s="41"/>
      <c r="D19" s="41"/>
      <c r="E19" s="41"/>
      <c r="F19" s="41"/>
      <c r="G19" s="34">
        <v>82692</v>
      </c>
      <c r="H19" s="34">
        <v>82520</v>
      </c>
      <c r="J19" s="55">
        <f t="shared" si="2"/>
        <v>6.3121500474252676E-2</v>
      </c>
    </row>
    <row r="20" spans="1:10" x14ac:dyDescent="0.25">
      <c r="A20" s="40" t="s">
        <v>68</v>
      </c>
      <c r="B20" s="40"/>
      <c r="C20" s="41"/>
      <c r="D20" s="41"/>
      <c r="E20" s="41"/>
      <c r="F20" s="41"/>
      <c r="G20" s="34">
        <v>42013</v>
      </c>
      <c r="H20" s="34">
        <v>42414</v>
      </c>
      <c r="J20" s="55">
        <f t="shared" si="2"/>
        <v>3.244347214148028E-2</v>
      </c>
    </row>
    <row r="21" spans="1:10" x14ac:dyDescent="0.25">
      <c r="A21" s="40" t="s">
        <v>69</v>
      </c>
      <c r="B21" s="40"/>
      <c r="C21" s="41"/>
      <c r="D21" s="41"/>
      <c r="E21" s="41"/>
      <c r="F21" s="41"/>
      <c r="G21" s="34">
        <v>114228</v>
      </c>
      <c r="H21" s="34">
        <v>122560</v>
      </c>
      <c r="J21" s="55">
        <f t="shared" si="2"/>
        <v>9.3749043845424221E-2</v>
      </c>
    </row>
    <row r="22" spans="1:10" x14ac:dyDescent="0.25">
      <c r="A22" s="40" t="s">
        <v>70</v>
      </c>
      <c r="B22" s="40"/>
      <c r="C22" s="41"/>
      <c r="D22" s="41"/>
      <c r="E22" s="41"/>
      <c r="F22" s="41"/>
      <c r="G22" s="34">
        <v>90905</v>
      </c>
      <c r="H22" s="34">
        <v>89891</v>
      </c>
      <c r="J22" s="55">
        <f t="shared" si="2"/>
        <v>6.8759752776672886E-2</v>
      </c>
    </row>
    <row r="23" spans="1:10" x14ac:dyDescent="0.25">
      <c r="A23" s="40" t="s">
        <v>71</v>
      </c>
      <c r="B23" s="40"/>
      <c r="C23" s="41"/>
      <c r="D23" s="41"/>
      <c r="E23" s="41"/>
      <c r="F23" s="41"/>
      <c r="G23" s="34">
        <v>49097</v>
      </c>
      <c r="H23" s="34">
        <v>50246</v>
      </c>
      <c r="J23" s="55">
        <f t="shared" si="2"/>
        <v>3.8434354251445708E-2</v>
      </c>
    </row>
    <row r="24" spans="1:10" x14ac:dyDescent="0.25">
      <c r="A24" s="40" t="s">
        <v>72</v>
      </c>
      <c r="B24" s="40"/>
      <c r="C24" s="41"/>
      <c r="D24" s="41"/>
      <c r="E24" s="41"/>
      <c r="F24" s="41"/>
      <c r="G24" s="34">
        <v>15128</v>
      </c>
      <c r="H24" s="34">
        <v>14372</v>
      </c>
      <c r="J24" s="55">
        <f t="shared" si="2"/>
        <v>1.0993482850411528E-2</v>
      </c>
    </row>
    <row r="25" spans="1:10" x14ac:dyDescent="0.25">
      <c r="A25" s="40" t="s">
        <v>73</v>
      </c>
      <c r="B25" s="40"/>
      <c r="C25" s="41"/>
      <c r="D25" s="41"/>
      <c r="E25" s="41"/>
      <c r="F25" s="41"/>
      <c r="G25" s="34">
        <v>40079</v>
      </c>
      <c r="H25" s="34">
        <v>43219</v>
      </c>
      <c r="J25" s="55">
        <f t="shared" si="2"/>
        <v>3.3059235688278309E-2</v>
      </c>
    </row>
    <row r="26" spans="1:10" x14ac:dyDescent="0.25">
      <c r="A26" s="40" t="s">
        <v>74</v>
      </c>
      <c r="B26" s="40"/>
      <c r="C26" s="41"/>
      <c r="D26" s="41"/>
      <c r="E26" s="41"/>
      <c r="F26" s="41"/>
      <c r="G26" s="34">
        <v>20871</v>
      </c>
      <c r="H26" s="34">
        <v>20902</v>
      </c>
      <c r="J26" s="55">
        <f t="shared" si="2"/>
        <v>1.5988434354251447E-2</v>
      </c>
    </row>
    <row r="27" spans="1:10" x14ac:dyDescent="0.25">
      <c r="A27" s="40" t="s">
        <v>75</v>
      </c>
      <c r="B27" s="40"/>
      <c r="C27" s="41"/>
      <c r="D27" s="41"/>
      <c r="E27" s="41"/>
      <c r="F27" s="41"/>
      <c r="G27" s="34">
        <v>79747</v>
      </c>
      <c r="H27" s="34">
        <v>82146</v>
      </c>
      <c r="J27" s="55">
        <f t="shared" si="2"/>
        <v>6.2835419025181291E-2</v>
      </c>
    </row>
    <row r="28" spans="1:10" x14ac:dyDescent="0.25">
      <c r="A28" s="40" t="s">
        <v>76</v>
      </c>
      <c r="B28" s="40"/>
      <c r="C28" s="41"/>
      <c r="D28" s="41"/>
      <c r="E28" s="41"/>
      <c r="F28" s="41"/>
      <c r="G28" s="34">
        <v>115793</v>
      </c>
      <c r="H28" s="34">
        <v>119613</v>
      </c>
      <c r="J28" s="55">
        <f t="shared" si="2"/>
        <v>9.1494813817581011E-2</v>
      </c>
    </row>
    <row r="29" spans="1:10" x14ac:dyDescent="0.25">
      <c r="A29" s="40" t="s">
        <v>77</v>
      </c>
      <c r="B29" s="40"/>
      <c r="C29" s="41"/>
      <c r="D29" s="41"/>
      <c r="E29" s="41"/>
      <c r="F29" s="41"/>
      <c r="G29" s="34">
        <v>86034</v>
      </c>
      <c r="H29" s="34">
        <v>75187</v>
      </c>
      <c r="J29" s="55">
        <f t="shared" si="2"/>
        <v>5.7512315270935963E-2</v>
      </c>
    </row>
    <row r="30" spans="1:10" x14ac:dyDescent="0.25">
      <c r="A30" s="40" t="s">
        <v>78</v>
      </c>
      <c r="B30" s="40"/>
      <c r="C30" s="41"/>
      <c r="D30" s="41"/>
      <c r="E30" s="41"/>
      <c r="F30" s="41"/>
      <c r="G30" s="34">
        <v>106408</v>
      </c>
      <c r="H30" s="34">
        <v>109594</v>
      </c>
      <c r="J30" s="55">
        <f t="shared" si="2"/>
        <v>8.3831043661842547E-2</v>
      </c>
    </row>
    <row r="31" spans="1:10" x14ac:dyDescent="0.25">
      <c r="A31" s="40" t="s">
        <v>79</v>
      </c>
      <c r="B31" s="40"/>
      <c r="C31" s="41"/>
      <c r="D31" s="41"/>
      <c r="E31" s="41"/>
      <c r="F31" s="41"/>
      <c r="G31" s="34">
        <v>171572</v>
      </c>
      <c r="H31" s="34">
        <v>178713</v>
      </c>
      <c r="J31" s="55">
        <f t="shared" si="2"/>
        <v>0.13670180216014441</v>
      </c>
    </row>
    <row r="32" spans="1:10" x14ac:dyDescent="0.25">
      <c r="A32" s="40" t="s">
        <v>80</v>
      </c>
      <c r="B32" s="40"/>
      <c r="C32" s="41"/>
      <c r="D32" s="41"/>
      <c r="E32" s="41"/>
      <c r="F32" s="41"/>
      <c r="G32" s="34">
        <v>23688</v>
      </c>
      <c r="H32" s="34">
        <v>23304</v>
      </c>
      <c r="J32" s="55">
        <f t="shared" si="2"/>
        <v>1.7825780987057491E-2</v>
      </c>
    </row>
    <row r="33" spans="1:14" x14ac:dyDescent="0.25">
      <c r="A33" s="40" t="s">
        <v>81</v>
      </c>
      <c r="B33" s="40"/>
      <c r="C33" s="41"/>
      <c r="D33" s="41"/>
      <c r="E33" s="41"/>
      <c r="F33" s="41"/>
      <c r="G33" s="34">
        <v>46059</v>
      </c>
      <c r="H33" s="34">
        <v>48003</v>
      </c>
      <c r="J33" s="55">
        <f t="shared" si="2"/>
        <v>3.6718630480678027E-2</v>
      </c>
    </row>
    <row r="34" spans="1:14" ht="15.75" thickBot="1" x14ac:dyDescent="0.3">
      <c r="A34" s="42" t="s">
        <v>82</v>
      </c>
      <c r="B34" s="42"/>
      <c r="C34" s="43"/>
      <c r="D34" s="43"/>
      <c r="E34" s="43"/>
      <c r="F34" s="43"/>
      <c r="G34" s="44">
        <v>1303653</v>
      </c>
      <c r="H34" s="44">
        <v>1307320</v>
      </c>
      <c r="J34" s="45">
        <f t="shared" si="2"/>
        <v>1</v>
      </c>
    </row>
    <row r="35" spans="1:14" ht="15.75" thickTop="1" x14ac:dyDescent="0.25">
      <c r="G35" s="46"/>
      <c r="H35" s="46"/>
    </row>
    <row r="36" spans="1:14" x14ac:dyDescent="0.25">
      <c r="J36" s="91"/>
      <c r="L36" s="92"/>
      <c r="N36" s="92"/>
    </row>
    <row r="37" spans="1:14" x14ac:dyDescent="0.25">
      <c r="A37" s="27" t="s">
        <v>10</v>
      </c>
      <c r="B37" s="34"/>
      <c r="C37" s="34"/>
      <c r="D37" s="34"/>
      <c r="E37" s="34"/>
      <c r="F37" s="34"/>
      <c r="G37" s="34"/>
      <c r="H37" s="34"/>
      <c r="J37" s="28"/>
      <c r="L37" s="93"/>
      <c r="N37" s="93"/>
    </row>
    <row r="38" spans="1:14" x14ac:dyDescent="0.25">
      <c r="A38" s="27" t="s">
        <v>11</v>
      </c>
      <c r="B38" s="34"/>
      <c r="C38" s="34"/>
      <c r="D38" s="34"/>
      <c r="E38" s="34"/>
      <c r="F38" s="34"/>
      <c r="G38" s="34"/>
      <c r="H38" s="34"/>
      <c r="J38" s="28"/>
      <c r="L38" s="93"/>
      <c r="N38" s="93"/>
    </row>
    <row r="39" spans="1:14" x14ac:dyDescent="0.25">
      <c r="A39" s="27" t="s">
        <v>12</v>
      </c>
      <c r="B39" s="27"/>
      <c r="G39" s="34"/>
      <c r="H39" s="34"/>
      <c r="J39" s="28"/>
      <c r="L39" s="94"/>
      <c r="N39" s="28"/>
    </row>
    <row r="40" spans="1:14" x14ac:dyDescent="0.25">
      <c r="A40" s="27" t="s">
        <v>34</v>
      </c>
      <c r="B40" s="34"/>
      <c r="C40" s="34"/>
      <c r="D40" s="34"/>
      <c r="E40" s="34"/>
      <c r="F40" s="34"/>
      <c r="G40" s="34"/>
      <c r="H40" s="34"/>
      <c r="J40" s="28"/>
    </row>
    <row r="42" spans="1:14" x14ac:dyDescent="0.25">
      <c r="A42" s="40"/>
      <c r="B42" s="40"/>
      <c r="G42" s="46"/>
      <c r="H42" s="46"/>
    </row>
    <row r="43" spans="1:14" ht="15.75" thickBot="1" x14ac:dyDescent="0.3">
      <c r="A43" s="47" t="s">
        <v>14</v>
      </c>
      <c r="B43" s="47"/>
      <c r="J43" s="90"/>
      <c r="K43" s="91"/>
      <c r="L43" s="91"/>
      <c r="M43" s="91"/>
      <c r="N43" s="91"/>
    </row>
    <row r="44" spans="1:14" x14ac:dyDescent="0.25">
      <c r="A44" s="40" t="s">
        <v>15</v>
      </c>
      <c r="B44" s="40"/>
      <c r="C44" s="34"/>
      <c r="D44" s="34"/>
      <c r="E44" s="34"/>
      <c r="F44" s="34"/>
      <c r="G44" s="34"/>
      <c r="H44" s="34"/>
      <c r="J44" s="28"/>
      <c r="L44" s="94"/>
      <c r="N44" s="28"/>
    </row>
    <row r="45" spans="1:14" x14ac:dyDescent="0.25">
      <c r="A45" s="56" t="s">
        <v>16</v>
      </c>
      <c r="B45" s="56"/>
      <c r="C45" s="34"/>
      <c r="D45" s="34"/>
      <c r="E45" s="34"/>
      <c r="F45" s="34"/>
      <c r="G45" s="34"/>
      <c r="H45" s="34"/>
      <c r="J45" s="28"/>
      <c r="L45" s="94"/>
      <c r="N45" s="28"/>
    </row>
    <row r="46" spans="1:14" x14ac:dyDescent="0.25">
      <c r="A46" s="56" t="s">
        <v>17</v>
      </c>
      <c r="B46" s="56"/>
      <c r="C46" s="34"/>
      <c r="D46" s="34"/>
      <c r="E46" s="34"/>
      <c r="F46" s="34"/>
      <c r="G46" s="34"/>
      <c r="H46" s="34"/>
      <c r="J46" s="28"/>
      <c r="L46" s="94"/>
      <c r="N46" s="28"/>
    </row>
    <row r="47" spans="1:14" x14ac:dyDescent="0.25">
      <c r="A47" s="40" t="s">
        <v>18</v>
      </c>
      <c r="B47" s="40"/>
      <c r="C47" s="34"/>
      <c r="D47" s="34"/>
      <c r="E47" s="34"/>
      <c r="F47" s="34"/>
      <c r="G47" s="34"/>
      <c r="H47" s="34"/>
      <c r="J47" s="28"/>
      <c r="L47" s="94"/>
      <c r="N47" s="28"/>
    </row>
    <row r="48" spans="1:14" ht="15.75" thickBot="1" x14ac:dyDescent="0.3">
      <c r="A48" s="47" t="s">
        <v>19</v>
      </c>
      <c r="B48" s="47"/>
      <c r="C48" s="34"/>
      <c r="D48" s="34"/>
      <c r="E48" s="34"/>
      <c r="F48" s="34"/>
      <c r="G48" s="34"/>
      <c r="H48" s="34"/>
    </row>
    <row r="49" spans="1:14" x14ac:dyDescent="0.25">
      <c r="A49" s="40" t="s">
        <v>20</v>
      </c>
      <c r="B49" s="40"/>
      <c r="C49" s="34"/>
      <c r="D49" s="34"/>
      <c r="E49" s="34"/>
      <c r="F49" s="34"/>
      <c r="G49" s="34"/>
      <c r="H49" s="34"/>
      <c r="J49" s="28"/>
      <c r="L49" s="94"/>
      <c r="N49" s="28"/>
    </row>
    <row r="50" spans="1:14" x14ac:dyDescent="0.25">
      <c r="A50" s="40" t="s">
        <v>21</v>
      </c>
      <c r="B50" s="40"/>
      <c r="C50" s="34"/>
      <c r="D50" s="34"/>
      <c r="E50" s="34"/>
      <c r="F50" s="34"/>
      <c r="G50" s="34"/>
      <c r="H50" s="34"/>
      <c r="J50" s="28"/>
      <c r="L50" s="94"/>
      <c r="N50" s="28"/>
    </row>
    <row r="51" spans="1:14" x14ac:dyDescent="0.25">
      <c r="A51" s="40" t="s">
        <v>22</v>
      </c>
      <c r="B51" s="40"/>
      <c r="C51" s="34"/>
      <c r="D51" s="34"/>
      <c r="E51" s="34"/>
      <c r="F51" s="34"/>
      <c r="G51" s="34"/>
      <c r="H51" s="34"/>
      <c r="J51" s="28"/>
      <c r="L51" s="94"/>
      <c r="N51" s="28"/>
    </row>
    <row r="52" spans="1:14" x14ac:dyDescent="0.25">
      <c r="A52" s="40" t="s">
        <v>23</v>
      </c>
      <c r="B52" s="40"/>
      <c r="C52" s="34"/>
      <c r="D52" s="34"/>
      <c r="E52" s="34"/>
      <c r="F52" s="34"/>
      <c r="G52" s="34"/>
      <c r="H52" s="34"/>
      <c r="J52" s="28"/>
      <c r="L52" s="94"/>
      <c r="N52" s="28"/>
    </row>
    <row r="54" spans="1:14" x14ac:dyDescent="0.25">
      <c r="J54" s="91"/>
      <c r="L54" s="92"/>
      <c r="N54" s="92"/>
    </row>
    <row r="55" spans="1:14" x14ac:dyDescent="0.25">
      <c r="A55" s="40" t="s">
        <v>90</v>
      </c>
      <c r="B55" s="34"/>
      <c r="C55" s="34"/>
      <c r="D55" s="34"/>
      <c r="E55" s="34"/>
      <c r="F55" s="34"/>
      <c r="G55" s="34"/>
      <c r="H55" s="34"/>
      <c r="J55" s="28"/>
      <c r="L55" s="29"/>
      <c r="N55" s="29"/>
    </row>
    <row r="56" spans="1:14" x14ac:dyDescent="0.25">
      <c r="A56" s="40" t="s">
        <v>91</v>
      </c>
      <c r="B56" s="34"/>
      <c r="C56" s="34"/>
      <c r="D56" s="34"/>
      <c r="E56" s="34"/>
      <c r="F56" s="34"/>
      <c r="G56" s="34"/>
      <c r="H56" s="34"/>
      <c r="J56" s="28"/>
      <c r="L56" s="29"/>
      <c r="N56" s="29"/>
    </row>
    <row r="57" spans="1:14" ht="15.75" thickBot="1" x14ac:dyDescent="0.3">
      <c r="A57" s="42" t="s">
        <v>54</v>
      </c>
      <c r="B57" s="44"/>
      <c r="C57" s="44"/>
      <c r="D57" s="44"/>
      <c r="E57" s="44"/>
      <c r="F57" s="44"/>
      <c r="G57" s="44"/>
      <c r="H57" s="44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AD29-020F-48CB-B345-585572D723E9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117</v>
      </c>
      <c r="T1" s="103"/>
      <c r="U1" s="103"/>
      <c r="V1" s="103"/>
      <c r="W1" s="103"/>
      <c r="X1" s="103"/>
      <c r="Y1" s="104" t="s">
        <v>206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117</v>
      </c>
      <c r="Y3" s="109" t="s">
        <v>206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10.7 Barunga West,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1153</v>
      </c>
      <c r="W4" s="112">
        <v>1290</v>
      </c>
      <c r="X4" s="112">
        <v>1527</v>
      </c>
      <c r="Y4" s="112">
        <v>1457</v>
      </c>
      <c r="Z4" s="112">
        <v>1466</v>
      </c>
      <c r="AB4" s="113" t="str">
        <f>TEXT(Z4,"###,###")</f>
        <v>1,466</v>
      </c>
      <c r="AD4" s="114">
        <f>Z4/Y4-1</f>
        <v>6.1770761839397004E-3</v>
      </c>
      <c r="AF4" s="114">
        <f>Z4/V4-1</f>
        <v>0.27146574154379888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589</v>
      </c>
      <c r="W5" s="112">
        <v>662</v>
      </c>
      <c r="X5" s="112">
        <v>791</v>
      </c>
      <c r="Y5" s="112">
        <v>731</v>
      </c>
      <c r="Z5" s="112">
        <v>748</v>
      </c>
      <c r="AB5" s="113" t="str">
        <f>TEXT(Z5,"###,###")</f>
        <v>748</v>
      </c>
      <c r="AD5" s="114">
        <f t="shared" ref="AD5:AD9" si="0">Z5/Y5-1</f>
        <v>2.3255813953488413E-2</v>
      </c>
      <c r="AF5" s="114">
        <f t="shared" ref="AF5:AF9" si="1">Z5/V5-1</f>
        <v>0.2699490662139219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562</v>
      </c>
      <c r="W6" s="112">
        <v>628</v>
      </c>
      <c r="X6" s="112">
        <v>737</v>
      </c>
      <c r="Y6" s="112">
        <v>722</v>
      </c>
      <c r="Z6" s="112">
        <v>721</v>
      </c>
      <c r="AB6" s="113" t="str">
        <f>TEXT(Z6,"###,###")</f>
        <v>721</v>
      </c>
      <c r="AD6" s="114">
        <f t="shared" si="0"/>
        <v>-1.3850415512465242E-3</v>
      </c>
      <c r="AF6" s="114">
        <f t="shared" si="1"/>
        <v>0.28291814946619209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870</v>
      </c>
      <c r="W7" s="112">
        <v>936</v>
      </c>
      <c r="X7" s="112">
        <v>1088</v>
      </c>
      <c r="Y7" s="112">
        <v>1046</v>
      </c>
      <c r="Z7" s="112">
        <v>1085</v>
      </c>
      <c r="AB7" s="113" t="str">
        <f>TEXT(Z7,"###,###")</f>
        <v>1,085</v>
      </c>
      <c r="AD7" s="114">
        <f t="shared" si="0"/>
        <v>3.728489483747599E-2</v>
      </c>
      <c r="AF7" s="114">
        <f t="shared" si="1"/>
        <v>0.24712643678160928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1,466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1,085</v>
      </c>
      <c r="P8" s="69"/>
      <c r="S8" s="111" t="s">
        <v>86</v>
      </c>
      <c r="T8" s="112"/>
      <c r="U8" s="112"/>
      <c r="V8" s="112">
        <v>32322.21</v>
      </c>
      <c r="W8" s="112">
        <v>33261.5</v>
      </c>
      <c r="X8" s="112">
        <v>35774.35</v>
      </c>
      <c r="Y8" s="112">
        <v>33956</v>
      </c>
      <c r="Z8" s="112">
        <v>36876.39</v>
      </c>
      <c r="AB8" s="113" t="str">
        <f>TEXT(Z8,"$###,###")</f>
        <v>$36,876</v>
      </c>
      <c r="AD8" s="114">
        <f t="shared" si="0"/>
        <v>8.6005124278478062E-2</v>
      </c>
      <c r="AF8" s="114">
        <f t="shared" si="1"/>
        <v>0.14089940013383995</v>
      </c>
    </row>
    <row r="9" spans="1:32" x14ac:dyDescent="0.25">
      <c r="A9" s="32" t="s">
        <v>15</v>
      </c>
      <c r="B9" s="73"/>
      <c r="C9" s="74"/>
      <c r="D9" s="75">
        <f>AD104</f>
        <v>60.845839017735337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50.967741935483865</v>
      </c>
      <c r="P9" s="76" t="s">
        <v>87</v>
      </c>
      <c r="S9" s="111" t="s">
        <v>7</v>
      </c>
      <c r="T9" s="112"/>
      <c r="U9" s="112"/>
      <c r="V9" s="112">
        <v>41032750</v>
      </c>
      <c r="W9" s="112">
        <v>56927987</v>
      </c>
      <c r="X9" s="112">
        <v>55319630</v>
      </c>
      <c r="Y9" s="112">
        <v>51171246</v>
      </c>
      <c r="Z9" s="112">
        <v>54317711</v>
      </c>
      <c r="AB9" s="113" t="str">
        <f>TEXT(Z9/1000000,"$#,###.0")&amp;" mil"</f>
        <v>$54.3 mil</v>
      </c>
      <c r="AD9" s="114">
        <f t="shared" si="0"/>
        <v>6.148892680862228E-2</v>
      </c>
      <c r="AF9" s="114">
        <f t="shared" si="1"/>
        <v>0.32376482200193757</v>
      </c>
    </row>
    <row r="10" spans="1:32" x14ac:dyDescent="0.25">
      <c r="A10" s="32" t="s">
        <v>18</v>
      </c>
      <c r="B10" s="73"/>
      <c r="C10" s="74"/>
      <c r="D10" s="75">
        <f>AD105</f>
        <v>15.143246930422919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49.032258064516128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64.331797235023032</v>
      </c>
      <c r="P11" s="76" t="s">
        <v>87</v>
      </c>
      <c r="S11" s="111" t="s">
        <v>30</v>
      </c>
      <c r="T11" s="116"/>
      <c r="U11" s="116"/>
      <c r="V11" s="116">
        <v>868</v>
      </c>
      <c r="W11" s="116">
        <v>954</v>
      </c>
      <c r="X11" s="116">
        <v>1132</v>
      </c>
      <c r="Y11" s="116">
        <v>1094</v>
      </c>
      <c r="Z11" s="116">
        <v>1078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22.58064516129032</v>
      </c>
      <c r="P12" s="76" t="s">
        <v>87</v>
      </c>
      <c r="S12" s="111" t="s">
        <v>31</v>
      </c>
      <c r="T12" s="116"/>
      <c r="U12" s="116"/>
      <c r="V12" s="116">
        <v>280</v>
      </c>
      <c r="W12" s="116">
        <v>336</v>
      </c>
      <c r="X12" s="116">
        <v>391</v>
      </c>
      <c r="Y12" s="116">
        <v>361</v>
      </c>
      <c r="Z12" s="116">
        <v>387</v>
      </c>
    </row>
    <row r="13" spans="1:32" ht="15" customHeight="1" x14ac:dyDescent="0.25">
      <c r="A13" s="32" t="s">
        <v>20</v>
      </c>
      <c r="B13" s="74"/>
      <c r="C13" s="74"/>
      <c r="D13" s="75">
        <f>AD108</f>
        <v>18.076398362892224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13.087557603686637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15.279672578444748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47.8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16.166439290586631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12.638376383763838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143</v>
      </c>
      <c r="Z15" s="116">
        <v>152</v>
      </c>
      <c r="AB15" s="121">
        <f t="shared" ref="AB15:AB34" si="2">IF(Z15="np",0,Z15/$Z$34)</f>
        <v>0.10368349249658936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26.330150068212827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87.361623616236159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14</v>
      </c>
      <c r="Z16" s="116">
        <v>11</v>
      </c>
      <c r="AB16" s="121">
        <f t="shared" si="2"/>
        <v>7.5034106412005461E-3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64</v>
      </c>
      <c r="Z17" s="116">
        <v>54</v>
      </c>
      <c r="AB17" s="121">
        <f t="shared" si="2"/>
        <v>3.6834924965893585E-2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14</v>
      </c>
      <c r="Z18" s="116">
        <v>15</v>
      </c>
      <c r="AB18" s="121">
        <f t="shared" si="2"/>
        <v>1.0231923601637109E-2</v>
      </c>
    </row>
    <row r="19" spans="1:28" x14ac:dyDescent="0.25">
      <c r="A19" s="65" t="str">
        <f>$S$1&amp;" ("&amp;$V$2&amp;" to "&amp;$Z$2&amp;")"</f>
        <v>Barunga West (2015-16 to 2019-20)</v>
      </c>
      <c r="B19" s="65"/>
      <c r="C19" s="65"/>
      <c r="D19" s="65"/>
      <c r="E19" s="65"/>
      <c r="F19" s="65"/>
      <c r="G19" s="65" t="str">
        <f>$S$1&amp;" ("&amp;$V$2&amp;" to "&amp;$Z$2&amp;")"</f>
        <v>Barunga West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65</v>
      </c>
      <c r="Z19" s="116">
        <v>67</v>
      </c>
      <c r="AB19" s="121">
        <f t="shared" si="2"/>
        <v>4.5702592087312414E-2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33</v>
      </c>
      <c r="Z20" s="116">
        <v>37</v>
      </c>
      <c r="AB20" s="121">
        <f t="shared" si="2"/>
        <v>2.5238744884038201E-2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76</v>
      </c>
      <c r="Z21" s="116">
        <v>78</v>
      </c>
      <c r="AB21" s="121">
        <f t="shared" si="2"/>
        <v>5.3206002728512961E-2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78</v>
      </c>
      <c r="Z22" s="116">
        <v>81</v>
      </c>
      <c r="AB22" s="121">
        <f t="shared" si="2"/>
        <v>5.5252387448840382E-2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87</v>
      </c>
      <c r="Z23" s="116">
        <v>84</v>
      </c>
      <c r="AB23" s="121">
        <f t="shared" si="2"/>
        <v>5.7298772169167803E-2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</v>
      </c>
      <c r="Z24" s="116">
        <v>5</v>
      </c>
      <c r="AB24" s="121">
        <f t="shared" si="2"/>
        <v>3.4106412005457027E-3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29</v>
      </c>
      <c r="Z25" s="116">
        <v>23</v>
      </c>
      <c r="AB25" s="121">
        <f t="shared" si="2"/>
        <v>1.5688949522510234E-2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29</v>
      </c>
      <c r="Z26" s="116">
        <v>21</v>
      </c>
      <c r="AB26" s="121">
        <f t="shared" si="2"/>
        <v>1.4324693042291951E-2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49</v>
      </c>
      <c r="Z27" s="116">
        <v>43</v>
      </c>
      <c r="AB27" s="121">
        <f t="shared" si="2"/>
        <v>2.9331514324693043E-2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88</v>
      </c>
      <c r="Z28" s="116">
        <v>80</v>
      </c>
      <c r="AB28" s="121">
        <f t="shared" si="2"/>
        <v>5.4570259208731244E-2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66</v>
      </c>
      <c r="Z29" s="116">
        <v>54</v>
      </c>
      <c r="AB29" s="121">
        <f t="shared" si="2"/>
        <v>3.6834924965893585E-2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100</v>
      </c>
      <c r="Z30" s="116">
        <v>116</v>
      </c>
      <c r="AB30" s="121">
        <f t="shared" si="2"/>
        <v>7.9126875852660303E-2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207</v>
      </c>
      <c r="Z31" s="116">
        <v>207</v>
      </c>
      <c r="AB31" s="121">
        <f t="shared" si="2"/>
        <v>0.14120054570259208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13</v>
      </c>
      <c r="Z32" s="116">
        <v>8</v>
      </c>
      <c r="AB32" s="121">
        <f t="shared" si="2"/>
        <v>5.4570259208731242E-3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44</v>
      </c>
      <c r="Z33" s="116">
        <v>39</v>
      </c>
      <c r="AB33" s="121">
        <f t="shared" si="2"/>
        <v>2.660300136425648E-2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1458</v>
      </c>
      <c r="Z34" s="124">
        <v>1466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947</v>
      </c>
      <c r="AB37" s="136">
        <f>Z37/Z40*100</f>
        <v>87.361623616236159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137</v>
      </c>
      <c r="AB38" s="136">
        <f>Z38/Z40*100</f>
        <v>12.638376383763838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1084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10</v>
      </c>
      <c r="W45" s="116">
        <v>16</v>
      </c>
      <c r="X45" s="116">
        <v>18</v>
      </c>
      <c r="Y45" s="116">
        <v>18</v>
      </c>
      <c r="Z45" s="116">
        <v>15</v>
      </c>
    </row>
    <row r="46" spans="19:32" x14ac:dyDescent="0.25">
      <c r="S46" s="119" t="s">
        <v>39</v>
      </c>
      <c r="T46" s="119"/>
      <c r="U46" s="116"/>
      <c r="V46" s="116">
        <v>33</v>
      </c>
      <c r="W46" s="116">
        <v>47</v>
      </c>
      <c r="X46" s="116">
        <v>54</v>
      </c>
      <c r="Y46" s="116">
        <v>55</v>
      </c>
      <c r="Z46" s="116">
        <v>53</v>
      </c>
    </row>
    <row r="47" spans="19:32" x14ac:dyDescent="0.25">
      <c r="S47" s="119" t="s">
        <v>40</v>
      </c>
      <c r="T47" s="119"/>
      <c r="U47" s="116"/>
      <c r="V47" s="116">
        <v>54</v>
      </c>
      <c r="W47" s="116">
        <v>56</v>
      </c>
      <c r="X47" s="116">
        <v>62</v>
      </c>
      <c r="Y47" s="116">
        <v>56</v>
      </c>
      <c r="Z47" s="116">
        <v>59</v>
      </c>
    </row>
    <row r="48" spans="19:32" x14ac:dyDescent="0.25">
      <c r="S48" s="119" t="s">
        <v>41</v>
      </c>
      <c r="T48" s="119"/>
      <c r="U48" s="116"/>
      <c r="V48" s="116">
        <v>52</v>
      </c>
      <c r="W48" s="116">
        <v>53</v>
      </c>
      <c r="X48" s="116">
        <v>57</v>
      </c>
      <c r="Y48" s="116">
        <v>67</v>
      </c>
      <c r="Z48" s="116">
        <v>58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42</v>
      </c>
      <c r="W49" s="116">
        <v>66</v>
      </c>
      <c r="X49" s="116">
        <v>70</v>
      </c>
      <c r="Y49" s="116">
        <v>41</v>
      </c>
      <c r="Z49" s="116">
        <v>48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Barunga West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33</v>
      </c>
      <c r="W50" s="116">
        <v>38</v>
      </c>
      <c r="X50" s="116">
        <v>52</v>
      </c>
      <c r="Y50" s="116">
        <v>48</v>
      </c>
      <c r="Z50" s="116">
        <v>39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50</v>
      </c>
      <c r="W51" s="116">
        <v>52</v>
      </c>
      <c r="X51" s="116">
        <v>53</v>
      </c>
      <c r="Y51" s="116">
        <v>44</v>
      </c>
      <c r="Z51" s="116">
        <v>39</v>
      </c>
    </row>
    <row r="52" spans="1:26" ht="15" customHeight="1" x14ac:dyDescent="0.25">
      <c r="S52" s="119" t="s">
        <v>45</v>
      </c>
      <c r="T52" s="119"/>
      <c r="U52" s="116"/>
      <c r="V52" s="116">
        <v>53</v>
      </c>
      <c r="W52" s="116">
        <v>57</v>
      </c>
      <c r="X52" s="116">
        <v>74</v>
      </c>
      <c r="Y52" s="116">
        <v>64</v>
      </c>
      <c r="Z52" s="116">
        <v>68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67</v>
      </c>
      <c r="W53" s="116">
        <v>73</v>
      </c>
      <c r="X53" s="116">
        <v>82</v>
      </c>
      <c r="Y53" s="116">
        <v>83</v>
      </c>
      <c r="Z53" s="116">
        <v>86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79</v>
      </c>
      <c r="W54" s="116">
        <v>90</v>
      </c>
      <c r="X54" s="116">
        <v>123</v>
      </c>
      <c r="Y54" s="116">
        <v>103</v>
      </c>
      <c r="Z54" s="116">
        <v>97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47</v>
      </c>
      <c r="W55" s="116">
        <v>60</v>
      </c>
      <c r="X55" s="116">
        <v>68</v>
      </c>
      <c r="Y55" s="116">
        <v>81</v>
      </c>
      <c r="Z55" s="116">
        <v>90</v>
      </c>
    </row>
    <row r="56" spans="1:26" ht="15" customHeight="1" x14ac:dyDescent="0.25">
      <c r="S56" s="119" t="s">
        <v>49</v>
      </c>
      <c r="T56" s="119"/>
      <c r="U56" s="116"/>
      <c r="V56" s="116">
        <v>34</v>
      </c>
      <c r="W56" s="116">
        <v>30</v>
      </c>
      <c r="X56" s="116">
        <v>40</v>
      </c>
      <c r="Y56" s="116">
        <v>48</v>
      </c>
      <c r="Z56" s="116">
        <v>51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13</v>
      </c>
      <c r="W57" s="116">
        <v>10</v>
      </c>
      <c r="X57" s="116">
        <v>21</v>
      </c>
      <c r="Y57" s="116">
        <v>15</v>
      </c>
      <c r="Z57" s="116">
        <v>21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0</v>
      </c>
      <c r="W58" s="116">
        <v>3</v>
      </c>
      <c r="X58" s="116">
        <v>0</v>
      </c>
      <c r="Y58" s="116">
        <v>7</v>
      </c>
      <c r="Z58" s="116">
        <v>11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8</v>
      </c>
      <c r="W59" s="116">
        <v>9</v>
      </c>
      <c r="X59" s="116">
        <v>7</v>
      </c>
      <c r="Y59" s="116">
        <v>7</v>
      </c>
      <c r="Z59" s="116">
        <v>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4</v>
      </c>
      <c r="W60" s="116">
        <v>6</v>
      </c>
      <c r="X60" s="116">
        <v>5</v>
      </c>
      <c r="Y60" s="116">
        <v>4</v>
      </c>
      <c r="Z60" s="116">
        <v>11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593</v>
      </c>
      <c r="W61" s="116">
        <v>662</v>
      </c>
      <c r="X61" s="116">
        <v>787</v>
      </c>
      <c r="Y61" s="116">
        <v>734</v>
      </c>
      <c r="Z61" s="116">
        <v>744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9</v>
      </c>
      <c r="W64" s="116">
        <v>5</v>
      </c>
      <c r="X64" s="116">
        <v>14</v>
      </c>
      <c r="Y64" s="116">
        <v>11</v>
      </c>
      <c r="Z64" s="116">
        <v>16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Barunga West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35</v>
      </c>
      <c r="W65" s="116">
        <v>42</v>
      </c>
      <c r="X65" s="116">
        <v>54</v>
      </c>
      <c r="Y65" s="116">
        <v>57</v>
      </c>
      <c r="Z65" s="116">
        <v>36</v>
      </c>
    </row>
    <row r="66" spans="1:26" x14ac:dyDescent="0.25">
      <c r="S66" s="119" t="s">
        <v>40</v>
      </c>
      <c r="T66" s="119"/>
      <c r="U66" s="116"/>
      <c r="V66" s="116">
        <v>28</v>
      </c>
      <c r="W66" s="116">
        <v>44</v>
      </c>
      <c r="X66" s="116">
        <v>59</v>
      </c>
      <c r="Y66" s="116">
        <v>58</v>
      </c>
      <c r="Z66" s="116">
        <v>57</v>
      </c>
    </row>
    <row r="67" spans="1:26" x14ac:dyDescent="0.25">
      <c r="S67" s="119" t="s">
        <v>41</v>
      </c>
      <c r="T67" s="119"/>
      <c r="U67" s="116"/>
      <c r="V67" s="116">
        <v>39</v>
      </c>
      <c r="W67" s="116">
        <v>35</v>
      </c>
      <c r="X67" s="116">
        <v>46</v>
      </c>
      <c r="Y67" s="116">
        <v>27</v>
      </c>
      <c r="Z67" s="116">
        <v>41</v>
      </c>
    </row>
    <row r="68" spans="1:26" x14ac:dyDescent="0.25">
      <c r="S68" s="119" t="s">
        <v>42</v>
      </c>
      <c r="T68" s="119"/>
      <c r="U68" s="116"/>
      <c r="V68" s="116">
        <v>36</v>
      </c>
      <c r="W68" s="116">
        <v>52</v>
      </c>
      <c r="X68" s="116">
        <v>33</v>
      </c>
      <c r="Y68" s="116">
        <v>44</v>
      </c>
      <c r="Z68" s="116">
        <v>39</v>
      </c>
    </row>
    <row r="69" spans="1:26" x14ac:dyDescent="0.25">
      <c r="S69" s="119" t="s">
        <v>43</v>
      </c>
      <c r="T69" s="119"/>
      <c r="U69" s="116"/>
      <c r="V69" s="116">
        <v>31</v>
      </c>
      <c r="W69" s="116">
        <v>36</v>
      </c>
      <c r="X69" s="116">
        <v>43</v>
      </c>
      <c r="Y69" s="116">
        <v>47</v>
      </c>
      <c r="Z69" s="116">
        <v>52</v>
      </c>
    </row>
    <row r="70" spans="1:26" x14ac:dyDescent="0.25">
      <c r="S70" s="119" t="s">
        <v>44</v>
      </c>
      <c r="T70" s="119"/>
      <c r="U70" s="116"/>
      <c r="V70" s="116">
        <v>52</v>
      </c>
      <c r="W70" s="116">
        <v>47</v>
      </c>
      <c r="X70" s="116">
        <v>52</v>
      </c>
      <c r="Y70" s="116">
        <v>49</v>
      </c>
      <c r="Z70" s="116">
        <v>29</v>
      </c>
    </row>
    <row r="71" spans="1:26" x14ac:dyDescent="0.25">
      <c r="S71" s="119" t="s">
        <v>45</v>
      </c>
      <c r="T71" s="119"/>
      <c r="U71" s="116"/>
      <c r="V71" s="116">
        <v>54</v>
      </c>
      <c r="W71" s="116">
        <v>70</v>
      </c>
      <c r="X71" s="116">
        <v>80</v>
      </c>
      <c r="Y71" s="116">
        <v>84</v>
      </c>
      <c r="Z71" s="116">
        <v>75</v>
      </c>
    </row>
    <row r="72" spans="1:26" x14ac:dyDescent="0.25">
      <c r="S72" s="119" t="s">
        <v>46</v>
      </c>
      <c r="T72" s="119"/>
      <c r="U72" s="116"/>
      <c r="V72" s="116">
        <v>84</v>
      </c>
      <c r="W72" s="116">
        <v>81</v>
      </c>
      <c r="X72" s="116">
        <v>96</v>
      </c>
      <c r="Y72" s="116">
        <v>95</v>
      </c>
      <c r="Z72" s="116">
        <v>89</v>
      </c>
    </row>
    <row r="73" spans="1:26" x14ac:dyDescent="0.25">
      <c r="S73" s="119" t="s">
        <v>47</v>
      </c>
      <c r="T73" s="119"/>
      <c r="U73" s="116"/>
      <c r="V73" s="116">
        <v>82</v>
      </c>
      <c r="W73" s="116">
        <v>105</v>
      </c>
      <c r="X73" s="116">
        <v>119</v>
      </c>
      <c r="Y73" s="116">
        <v>100</v>
      </c>
      <c r="Z73" s="116">
        <v>112</v>
      </c>
    </row>
    <row r="74" spans="1:26" x14ac:dyDescent="0.25">
      <c r="S74" s="119" t="s">
        <v>48</v>
      </c>
      <c r="T74" s="119"/>
      <c r="U74" s="116"/>
      <c r="V74" s="116">
        <v>53</v>
      </c>
      <c r="W74" s="116">
        <v>47</v>
      </c>
      <c r="X74" s="116">
        <v>61</v>
      </c>
      <c r="Y74" s="116">
        <v>69</v>
      </c>
      <c r="Z74" s="116">
        <v>80</v>
      </c>
    </row>
    <row r="75" spans="1:26" x14ac:dyDescent="0.25">
      <c r="S75" s="119" t="s">
        <v>49</v>
      </c>
      <c r="T75" s="119"/>
      <c r="U75" s="116"/>
      <c r="V75" s="116">
        <v>25</v>
      </c>
      <c r="W75" s="116">
        <v>26</v>
      </c>
      <c r="X75" s="116">
        <v>28</v>
      </c>
      <c r="Y75" s="116">
        <v>37</v>
      </c>
      <c r="Z75" s="116">
        <v>50</v>
      </c>
    </row>
    <row r="76" spans="1:26" x14ac:dyDescent="0.25">
      <c r="S76" s="119" t="s">
        <v>50</v>
      </c>
      <c r="T76" s="119"/>
      <c r="U76" s="116"/>
      <c r="V76" s="116">
        <v>14</v>
      </c>
      <c r="W76" s="116">
        <v>16</v>
      </c>
      <c r="X76" s="116">
        <v>18</v>
      </c>
      <c r="Y76" s="116">
        <v>20</v>
      </c>
      <c r="Z76" s="116">
        <v>14</v>
      </c>
    </row>
    <row r="77" spans="1:26" x14ac:dyDescent="0.25">
      <c r="S77" s="119" t="s">
        <v>51</v>
      </c>
      <c r="T77" s="119"/>
      <c r="U77" s="116"/>
      <c r="V77" s="116">
        <v>16</v>
      </c>
      <c r="W77" s="116">
        <v>10</v>
      </c>
      <c r="X77" s="116">
        <v>2</v>
      </c>
      <c r="Y77" s="116">
        <v>7</v>
      </c>
      <c r="Z77" s="116">
        <v>6</v>
      </c>
    </row>
    <row r="78" spans="1:26" x14ac:dyDescent="0.25">
      <c r="S78" s="119" t="s">
        <v>52</v>
      </c>
      <c r="T78" s="119"/>
      <c r="U78" s="116"/>
      <c r="V78" s="116">
        <v>6</v>
      </c>
      <c r="W78" s="116">
        <v>0</v>
      </c>
      <c r="X78" s="116">
        <v>11</v>
      </c>
      <c r="Y78" s="116">
        <v>11</v>
      </c>
      <c r="Z78" s="116">
        <v>11</v>
      </c>
    </row>
    <row r="79" spans="1:26" x14ac:dyDescent="0.25">
      <c r="S79" s="119" t="s">
        <v>53</v>
      </c>
      <c r="T79" s="119"/>
      <c r="U79" s="116"/>
      <c r="V79" s="116">
        <v>8</v>
      </c>
      <c r="W79" s="116">
        <v>3</v>
      </c>
      <c r="X79" s="116">
        <v>9</v>
      </c>
      <c r="Y79" s="116">
        <v>8</v>
      </c>
      <c r="Z79" s="116">
        <v>3</v>
      </c>
    </row>
    <row r="80" spans="1:26" x14ac:dyDescent="0.25">
      <c r="S80" s="122" t="s">
        <v>54</v>
      </c>
      <c r="T80" s="122"/>
      <c r="U80" s="116"/>
      <c r="V80" s="116">
        <v>560</v>
      </c>
      <c r="W80" s="116">
        <v>628</v>
      </c>
      <c r="X80" s="116">
        <v>734</v>
      </c>
      <c r="Y80" s="116">
        <v>726</v>
      </c>
      <c r="Z80" s="116">
        <v>721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Barunga West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38</v>
      </c>
      <c r="W83" s="116">
        <v>37</v>
      </c>
      <c r="X83" s="116">
        <v>41</v>
      </c>
      <c r="Y83" s="116">
        <v>37</v>
      </c>
      <c r="Z83" s="116">
        <v>36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29</v>
      </c>
      <c r="W84" s="116">
        <v>28</v>
      </c>
      <c r="X84" s="116">
        <v>30</v>
      </c>
      <c r="Y84" s="116">
        <v>30</v>
      </c>
      <c r="Z84" s="116">
        <v>35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57</v>
      </c>
      <c r="W85" s="116">
        <v>62</v>
      </c>
      <c r="X85" s="116">
        <v>78</v>
      </c>
      <c r="Y85" s="116">
        <v>72</v>
      </c>
      <c r="Z85" s="116">
        <v>75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1,466</v>
      </c>
      <c r="D86" s="98">
        <f t="shared" ref="D86:D91" si="4">AD4</f>
        <v>6.1770761839397004E-3</v>
      </c>
      <c r="E86" s="99">
        <f t="shared" ref="E86:E91" si="5">AD4</f>
        <v>6.1770761839397004E-3</v>
      </c>
      <c r="F86" s="98">
        <f t="shared" ref="F86:F91" si="6">AF4</f>
        <v>0.27146574154379888</v>
      </c>
      <c r="G86" s="99">
        <f t="shared" ref="G86:G91" si="7">AF4</f>
        <v>0.27146574154379888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10</v>
      </c>
      <c r="W86" s="116">
        <v>14</v>
      </c>
      <c r="X86" s="116">
        <v>20</v>
      </c>
      <c r="Y86" s="116">
        <v>17</v>
      </c>
      <c r="Z86" s="116">
        <v>17</v>
      </c>
    </row>
    <row r="87" spans="1:30" ht="15" customHeight="1" x14ac:dyDescent="0.25">
      <c r="A87" s="100" t="s">
        <v>4</v>
      </c>
      <c r="B87" s="51"/>
      <c r="C87" s="101" t="str">
        <f t="shared" si="3"/>
        <v>748</v>
      </c>
      <c r="D87" s="98">
        <f t="shared" si="4"/>
        <v>2.3255813953488413E-2</v>
      </c>
      <c r="E87" s="99">
        <f t="shared" si="5"/>
        <v>2.3255813953488413E-2</v>
      </c>
      <c r="F87" s="98">
        <f t="shared" si="6"/>
        <v>0.2699490662139219</v>
      </c>
      <c r="G87" s="99">
        <f t="shared" si="7"/>
        <v>0.2699490662139219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</v>
      </c>
      <c r="W87" s="116">
        <v>6</v>
      </c>
      <c r="X87" s="116">
        <v>8</v>
      </c>
      <c r="Y87" s="116">
        <v>9</v>
      </c>
      <c r="Z87" s="116">
        <v>7</v>
      </c>
    </row>
    <row r="88" spans="1:30" ht="15" customHeight="1" x14ac:dyDescent="0.25">
      <c r="A88" s="100" t="s">
        <v>5</v>
      </c>
      <c r="B88" s="51"/>
      <c r="C88" s="101" t="str">
        <f t="shared" si="3"/>
        <v>721</v>
      </c>
      <c r="D88" s="98">
        <f t="shared" si="4"/>
        <v>-1.3850415512465242E-3</v>
      </c>
      <c r="E88" s="99">
        <f t="shared" si="5"/>
        <v>-1.3850415512465242E-3</v>
      </c>
      <c r="F88" s="98">
        <f t="shared" si="6"/>
        <v>0.28291814946619209</v>
      </c>
      <c r="G88" s="99">
        <f t="shared" si="7"/>
        <v>0.28291814946619209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12</v>
      </c>
      <c r="W88" s="116">
        <v>16</v>
      </c>
      <c r="X88" s="116">
        <v>14</v>
      </c>
      <c r="Y88" s="116">
        <v>9</v>
      </c>
      <c r="Z88" s="116">
        <v>6</v>
      </c>
    </row>
    <row r="89" spans="1:30" ht="15" customHeight="1" x14ac:dyDescent="0.25">
      <c r="A89" s="51" t="s">
        <v>6</v>
      </c>
      <c r="B89" s="51"/>
      <c r="C89" s="101" t="str">
        <f t="shared" si="3"/>
        <v>1,085</v>
      </c>
      <c r="D89" s="98">
        <f t="shared" si="4"/>
        <v>3.728489483747599E-2</v>
      </c>
      <c r="E89" s="99">
        <f t="shared" si="5"/>
        <v>3.728489483747599E-2</v>
      </c>
      <c r="F89" s="98">
        <f t="shared" si="6"/>
        <v>0.24712643678160928</v>
      </c>
      <c r="G89" s="99">
        <f t="shared" si="7"/>
        <v>0.24712643678160928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49</v>
      </c>
      <c r="W89" s="116">
        <v>53</v>
      </c>
      <c r="X89" s="116">
        <v>73</v>
      </c>
      <c r="Y89" s="116">
        <v>66</v>
      </c>
      <c r="Z89" s="116">
        <v>69</v>
      </c>
    </row>
    <row r="90" spans="1:30" ht="15" customHeight="1" x14ac:dyDescent="0.25">
      <c r="A90" s="51" t="s">
        <v>100</v>
      </c>
      <c r="B90" s="51"/>
      <c r="C90" s="101" t="str">
        <f t="shared" si="3"/>
        <v>$36,876</v>
      </c>
      <c r="D90" s="98">
        <f t="shared" si="4"/>
        <v>8.6005124278478062E-2</v>
      </c>
      <c r="E90" s="99">
        <f t="shared" si="5"/>
        <v>8.6005124278478062E-2</v>
      </c>
      <c r="F90" s="98">
        <f t="shared" si="6"/>
        <v>0.14089940013383995</v>
      </c>
      <c r="G90" s="99">
        <f t="shared" si="7"/>
        <v>0.14089940013383995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80</v>
      </c>
      <c r="W90" s="116">
        <v>89</v>
      </c>
      <c r="X90" s="116">
        <v>102</v>
      </c>
      <c r="Y90" s="116">
        <v>104</v>
      </c>
      <c r="Z90" s="116">
        <v>84</v>
      </c>
    </row>
    <row r="91" spans="1:30" ht="15" customHeight="1" x14ac:dyDescent="0.25">
      <c r="A91" s="51" t="s">
        <v>7</v>
      </c>
      <c r="B91" s="51"/>
      <c r="C91" s="101" t="str">
        <f t="shared" si="3"/>
        <v>$54.3 mil</v>
      </c>
      <c r="D91" s="98">
        <f t="shared" si="4"/>
        <v>6.148892680862228E-2</v>
      </c>
      <c r="E91" s="99">
        <f t="shared" si="5"/>
        <v>6.148892680862228E-2</v>
      </c>
      <c r="F91" s="98">
        <f t="shared" si="6"/>
        <v>0.32376482200193757</v>
      </c>
      <c r="G91" s="99">
        <f t="shared" si="7"/>
        <v>0.32376482200193757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445</v>
      </c>
      <c r="W91" s="116">
        <v>486</v>
      </c>
      <c r="X91" s="116">
        <v>570</v>
      </c>
      <c r="Y91" s="116">
        <v>535</v>
      </c>
      <c r="Z91" s="116">
        <v>554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28</v>
      </c>
      <c r="W93" s="116">
        <v>32</v>
      </c>
      <c r="X93" s="116">
        <v>40</v>
      </c>
      <c r="Y93" s="116">
        <v>43</v>
      </c>
      <c r="Z93" s="116">
        <v>36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61</v>
      </c>
      <c r="W94" s="116">
        <v>65</v>
      </c>
      <c r="X94" s="116">
        <v>75</v>
      </c>
      <c r="Y94" s="116">
        <v>85</v>
      </c>
      <c r="Z94" s="116">
        <v>104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15</v>
      </c>
      <c r="W95" s="116">
        <v>17</v>
      </c>
      <c r="X95" s="116">
        <v>18</v>
      </c>
      <c r="Y95" s="116">
        <v>16</v>
      </c>
      <c r="Z95" s="116">
        <v>15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64</v>
      </c>
      <c r="W96" s="116">
        <v>81</v>
      </c>
      <c r="X96" s="116">
        <v>97</v>
      </c>
      <c r="Y96" s="116">
        <v>89</v>
      </c>
      <c r="Z96" s="116">
        <v>100</v>
      </c>
    </row>
    <row r="97" spans="1:32" ht="15" customHeight="1" x14ac:dyDescent="0.25">
      <c r="S97" s="119" t="s">
        <v>191</v>
      </c>
      <c r="T97" s="119"/>
      <c r="U97" s="116"/>
      <c r="V97" s="116">
        <v>55</v>
      </c>
      <c r="W97" s="116">
        <v>58</v>
      </c>
      <c r="X97" s="116">
        <v>64</v>
      </c>
      <c r="Y97" s="116">
        <v>63</v>
      </c>
      <c r="Z97" s="116">
        <v>60</v>
      </c>
    </row>
    <row r="98" spans="1:32" ht="15" customHeight="1" x14ac:dyDescent="0.25">
      <c r="S98" s="119" t="s">
        <v>192</v>
      </c>
      <c r="T98" s="119"/>
      <c r="U98" s="116"/>
      <c r="V98" s="116">
        <v>35</v>
      </c>
      <c r="W98" s="116">
        <v>32</v>
      </c>
      <c r="X98" s="116">
        <v>41</v>
      </c>
      <c r="Y98" s="116">
        <v>41</v>
      </c>
      <c r="Z98" s="116">
        <v>42</v>
      </c>
    </row>
    <row r="99" spans="1:32" ht="15" customHeight="1" x14ac:dyDescent="0.25">
      <c r="S99" s="119" t="s">
        <v>193</v>
      </c>
      <c r="T99" s="119"/>
      <c r="U99" s="116"/>
      <c r="V99" s="116">
        <v>2</v>
      </c>
      <c r="W99" s="116">
        <v>0</v>
      </c>
      <c r="X99" s="116">
        <v>0</v>
      </c>
      <c r="Y99" s="116">
        <v>3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38</v>
      </c>
      <c r="W100" s="116">
        <v>40</v>
      </c>
      <c r="X100" s="116">
        <v>48</v>
      </c>
      <c r="Y100" s="116">
        <v>49</v>
      </c>
      <c r="Z100" s="116">
        <v>48</v>
      </c>
    </row>
    <row r="101" spans="1:32" x14ac:dyDescent="0.25">
      <c r="A101" s="20"/>
      <c r="S101" s="122" t="s">
        <v>54</v>
      </c>
      <c r="T101" s="122"/>
      <c r="U101" s="116"/>
      <c r="V101" s="116">
        <v>429</v>
      </c>
      <c r="W101" s="116">
        <v>450</v>
      </c>
      <c r="X101" s="116">
        <v>524</v>
      </c>
      <c r="Y101" s="116">
        <v>513</v>
      </c>
      <c r="Z101" s="116">
        <v>527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718</v>
      </c>
      <c r="W104" s="116">
        <v>817</v>
      </c>
      <c r="X104" s="116">
        <v>950</v>
      </c>
      <c r="Y104" s="116">
        <v>906</v>
      </c>
      <c r="Z104" s="116">
        <v>892</v>
      </c>
      <c r="AB104" s="113" t="str">
        <f>TEXT(Z104,"###,###")</f>
        <v>892</v>
      </c>
      <c r="AD104" s="134">
        <f>Z104/($Z$4)*100</f>
        <v>60.845839017735337</v>
      </c>
      <c r="AF104" s="113"/>
    </row>
    <row r="105" spans="1:32" x14ac:dyDescent="0.25">
      <c r="S105" s="119" t="s">
        <v>18</v>
      </c>
      <c r="T105" s="119"/>
      <c r="U105" s="116"/>
      <c r="V105" s="116">
        <v>171</v>
      </c>
      <c r="W105" s="116">
        <v>172</v>
      </c>
      <c r="X105" s="116">
        <v>210</v>
      </c>
      <c r="Y105" s="116">
        <v>217</v>
      </c>
      <c r="Z105" s="116">
        <v>222</v>
      </c>
      <c r="AB105" s="113" t="str">
        <f>TEXT(Z105,"###,###")</f>
        <v>222</v>
      </c>
      <c r="AD105" s="134">
        <f>Z105/($Z$4)*100</f>
        <v>15.143246930422919</v>
      </c>
      <c r="AF105" s="113"/>
    </row>
    <row r="106" spans="1:32" x14ac:dyDescent="0.25">
      <c r="S106" s="122" t="s">
        <v>54</v>
      </c>
      <c r="T106" s="122"/>
      <c r="U106" s="124"/>
      <c r="V106" s="124">
        <v>889</v>
      </c>
      <c r="W106" s="124">
        <v>989</v>
      </c>
      <c r="X106" s="124">
        <v>1160</v>
      </c>
      <c r="Y106" s="124">
        <v>1123</v>
      </c>
      <c r="Z106" s="124">
        <v>1114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205</v>
      </c>
      <c r="W108" s="116">
        <v>251</v>
      </c>
      <c r="X108" s="116">
        <v>298</v>
      </c>
      <c r="Y108" s="116">
        <v>260</v>
      </c>
      <c r="Z108" s="116">
        <v>265</v>
      </c>
      <c r="AB108" s="113" t="str">
        <f>TEXT(Z108,"###,###")</f>
        <v>265</v>
      </c>
      <c r="AD108" s="134">
        <f>Z108/($Z$4)*100</f>
        <v>18.076398362892224</v>
      </c>
      <c r="AF108" s="113"/>
    </row>
    <row r="109" spans="1:32" x14ac:dyDescent="0.25">
      <c r="S109" s="119" t="s">
        <v>21</v>
      </c>
      <c r="T109" s="119"/>
      <c r="U109" s="116"/>
      <c r="V109" s="116">
        <v>196</v>
      </c>
      <c r="W109" s="116">
        <v>204</v>
      </c>
      <c r="X109" s="116">
        <v>251</v>
      </c>
      <c r="Y109" s="116">
        <v>216</v>
      </c>
      <c r="Z109" s="116">
        <v>224</v>
      </c>
      <c r="AB109" s="113" t="str">
        <f>TEXT(Z109,"###,###")</f>
        <v>224</v>
      </c>
      <c r="AD109" s="134">
        <f>Z109/($Z$4)*100</f>
        <v>15.279672578444748</v>
      </c>
      <c r="AF109" s="113"/>
    </row>
    <row r="110" spans="1:32" x14ac:dyDescent="0.25">
      <c r="S110" s="119" t="s">
        <v>22</v>
      </c>
      <c r="T110" s="119"/>
      <c r="U110" s="116"/>
      <c r="V110" s="116">
        <v>150</v>
      </c>
      <c r="W110" s="116">
        <v>211</v>
      </c>
      <c r="X110" s="116">
        <v>232</v>
      </c>
      <c r="Y110" s="116">
        <v>250</v>
      </c>
      <c r="Z110" s="116">
        <v>237</v>
      </c>
      <c r="AB110" s="113" t="str">
        <f>TEXT(Z110,"###,###")</f>
        <v>237</v>
      </c>
      <c r="AD110" s="134">
        <f>Z110/($Z$4)*100</f>
        <v>16.166439290586631</v>
      </c>
      <c r="AF110" s="113"/>
    </row>
    <row r="111" spans="1:32" x14ac:dyDescent="0.25">
      <c r="S111" s="119" t="s">
        <v>23</v>
      </c>
      <c r="T111" s="119"/>
      <c r="U111" s="116"/>
      <c r="V111" s="116">
        <v>329</v>
      </c>
      <c r="W111" s="116">
        <v>323</v>
      </c>
      <c r="X111" s="116">
        <v>374</v>
      </c>
      <c r="Y111" s="116">
        <v>395</v>
      </c>
      <c r="Z111" s="116">
        <v>386</v>
      </c>
      <c r="AB111" s="113" t="str">
        <f>TEXT(Z111,"###,###")</f>
        <v>386</v>
      </c>
      <c r="AD111" s="134">
        <f>Z111/($Z$4)*100</f>
        <v>26.330150068212827</v>
      </c>
      <c r="AF111" s="113"/>
    </row>
    <row r="112" spans="1:32" x14ac:dyDescent="0.25">
      <c r="S112" s="122" t="s">
        <v>54</v>
      </c>
      <c r="T112" s="122"/>
      <c r="U112" s="116"/>
      <c r="V112" s="116">
        <v>1154</v>
      </c>
      <c r="W112" s="116">
        <v>1290</v>
      </c>
      <c r="X112" s="116">
        <v>1525</v>
      </c>
      <c r="Y112" s="116">
        <v>1458</v>
      </c>
      <c r="Z112" s="116">
        <v>1467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44.8</v>
      </c>
      <c r="W118" s="135">
        <v>45.92</v>
      </c>
      <c r="X118" s="135">
        <v>46.64</v>
      </c>
      <c r="Y118" s="135">
        <v>47.12</v>
      </c>
      <c r="Z118" s="135">
        <v>47.83</v>
      </c>
      <c r="AB118" s="113" t="str">
        <f>TEXT(Z118,"##.0")</f>
        <v>47.8</v>
      </c>
    </row>
    <row r="120" spans="19:32" x14ac:dyDescent="0.25">
      <c r="S120" s="105" t="s">
        <v>102</v>
      </c>
      <c r="T120" s="116"/>
      <c r="U120" s="116"/>
      <c r="V120" s="116">
        <v>592</v>
      </c>
      <c r="W120" s="116">
        <v>600</v>
      </c>
      <c r="X120" s="116">
        <v>698</v>
      </c>
      <c r="Y120" s="116">
        <v>682</v>
      </c>
      <c r="Z120" s="116">
        <v>698</v>
      </c>
      <c r="AB120" s="113" t="str">
        <f>TEXT(Z120,"###,###")</f>
        <v>698</v>
      </c>
    </row>
    <row r="121" spans="19:32" x14ac:dyDescent="0.25">
      <c r="S121" s="105" t="s">
        <v>103</v>
      </c>
      <c r="T121" s="116"/>
      <c r="U121" s="116"/>
      <c r="V121" s="116">
        <v>180</v>
      </c>
      <c r="W121" s="116">
        <v>215</v>
      </c>
      <c r="X121" s="116">
        <v>239</v>
      </c>
      <c r="Y121" s="116">
        <v>228</v>
      </c>
      <c r="Z121" s="116">
        <v>245</v>
      </c>
      <c r="AB121" s="113" t="str">
        <f>TEXT(Z121,"###,###")</f>
        <v>245</v>
      </c>
    </row>
    <row r="122" spans="19:32" x14ac:dyDescent="0.25">
      <c r="S122" s="105" t="s">
        <v>104</v>
      </c>
      <c r="T122" s="116"/>
      <c r="U122" s="116"/>
      <c r="V122" s="116">
        <v>107</v>
      </c>
      <c r="W122" s="116">
        <v>121</v>
      </c>
      <c r="X122" s="116">
        <v>158</v>
      </c>
      <c r="Y122" s="116">
        <v>132</v>
      </c>
      <c r="Z122" s="116">
        <v>142</v>
      </c>
      <c r="AB122" s="113" t="str">
        <f>TEXT(Z122,"###,###")</f>
        <v>142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699</v>
      </c>
      <c r="W124" s="116">
        <v>721</v>
      </c>
      <c r="X124" s="116">
        <v>856</v>
      </c>
      <c r="Y124" s="116">
        <v>814</v>
      </c>
      <c r="Z124" s="116">
        <v>840</v>
      </c>
      <c r="AB124" s="113" t="str">
        <f>TEXT(Z124,"###,###")</f>
        <v>840</v>
      </c>
      <c r="AD124" s="131">
        <f>Z124/$Z$7*100</f>
        <v>77.41935483870968</v>
      </c>
    </row>
    <row r="125" spans="19:32" x14ac:dyDescent="0.25">
      <c r="S125" s="105" t="s">
        <v>106</v>
      </c>
      <c r="T125" s="116"/>
      <c r="U125" s="116"/>
      <c r="V125" s="116">
        <v>287</v>
      </c>
      <c r="W125" s="116">
        <v>336</v>
      </c>
      <c r="X125" s="116">
        <v>397</v>
      </c>
      <c r="Y125" s="116">
        <v>360</v>
      </c>
      <c r="Z125" s="116">
        <v>387</v>
      </c>
      <c r="AB125" s="113" t="str">
        <f>TEXT(Z125,"###,###")</f>
        <v>387</v>
      </c>
      <c r="AD125" s="131">
        <f>Z125/$Z$7*100</f>
        <v>35.668202764976961</v>
      </c>
    </row>
    <row r="127" spans="19:32" x14ac:dyDescent="0.25">
      <c r="S127" s="105" t="s">
        <v>107</v>
      </c>
      <c r="T127" s="116"/>
      <c r="U127" s="116"/>
      <c r="V127" s="116">
        <v>442</v>
      </c>
      <c r="W127" s="116">
        <v>486</v>
      </c>
      <c r="X127" s="116">
        <v>566</v>
      </c>
      <c r="Y127" s="116">
        <v>533</v>
      </c>
      <c r="Z127" s="116">
        <v>553</v>
      </c>
      <c r="AB127" s="113" t="str">
        <f>TEXT(Z127,"###,###")</f>
        <v>553</v>
      </c>
      <c r="AD127" s="131">
        <f>Z127/$Z$7*100</f>
        <v>50.967741935483865</v>
      </c>
    </row>
    <row r="128" spans="19:32" x14ac:dyDescent="0.25">
      <c r="S128" s="105" t="s">
        <v>108</v>
      </c>
      <c r="T128" s="116"/>
      <c r="U128" s="116"/>
      <c r="V128" s="116">
        <v>426</v>
      </c>
      <c r="W128" s="116">
        <v>450</v>
      </c>
      <c r="X128" s="116">
        <v>523</v>
      </c>
      <c r="Y128" s="116">
        <v>507</v>
      </c>
      <c r="Z128" s="116">
        <v>532</v>
      </c>
      <c r="AB128" s="113" t="str">
        <f>TEXT(Z128,"###,###")</f>
        <v>532</v>
      </c>
      <c r="AD128" s="131">
        <f>Z128/$Z$7*100</f>
        <v>49.032258064516128</v>
      </c>
    </row>
    <row r="130" spans="19:20" x14ac:dyDescent="0.25">
      <c r="S130" s="105" t="s">
        <v>267</v>
      </c>
      <c r="T130" s="131">
        <v>64.331797235023032</v>
      </c>
    </row>
    <row r="131" spans="19:20" x14ac:dyDescent="0.25">
      <c r="S131" s="105" t="s">
        <v>268</v>
      </c>
      <c r="T131" s="131">
        <v>22.58064516129032</v>
      </c>
    </row>
    <row r="132" spans="19:20" x14ac:dyDescent="0.25">
      <c r="S132" s="105" t="s">
        <v>269</v>
      </c>
      <c r="T132" s="131">
        <v>13.087557603686637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57C99D8-4ABD-43D1-B5D6-E6EB30103E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014095-F9A7-4AC9-8212-751AF8D099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64411D-4EE4-4E96-81F0-2A8DC66F5B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C8580CB-8A04-4268-973F-7FADD0823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AC69-73A0-4795-8E17-F5A29FA2D854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118</v>
      </c>
      <c r="T1" s="103"/>
      <c r="U1" s="103"/>
      <c r="V1" s="103"/>
      <c r="W1" s="103"/>
      <c r="X1" s="103"/>
      <c r="Y1" s="104" t="s">
        <v>207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188</v>
      </c>
      <c r="Y2" s="107" t="s">
        <v>197</v>
      </c>
      <c r="Z2" s="107" t="s">
        <v>266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2" t="s">
        <v>265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118</v>
      </c>
      <c r="Y3" s="109" t="s">
        <v>207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10.8 Berri and Barmera, South Australia,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7341</v>
      </c>
      <c r="W4" s="112">
        <v>7529</v>
      </c>
      <c r="X4" s="112">
        <v>8447</v>
      </c>
      <c r="Y4" s="112">
        <v>7932</v>
      </c>
      <c r="Z4" s="112">
        <v>8300</v>
      </c>
      <c r="AB4" s="113" t="str">
        <f>TEXT(Z4,"###,###")</f>
        <v>8,300</v>
      </c>
      <c r="AD4" s="114">
        <f>Z4/Y4-1</f>
        <v>4.6394351991931426E-2</v>
      </c>
      <c r="AF4" s="114">
        <f>Z4/V4-1</f>
        <v>0.13063615311265497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3812</v>
      </c>
      <c r="W5" s="112">
        <v>3921</v>
      </c>
      <c r="X5" s="112">
        <v>4460</v>
      </c>
      <c r="Y5" s="112">
        <v>4159</v>
      </c>
      <c r="Z5" s="112">
        <v>4359</v>
      </c>
      <c r="AB5" s="113" t="str">
        <f>TEXT(Z5,"###,###")</f>
        <v>4,359</v>
      </c>
      <c r="AD5" s="114">
        <f t="shared" ref="AD5:AD9" si="0">Z5/Y5-1</f>
        <v>4.8088482808367417E-2</v>
      </c>
      <c r="AF5" s="114">
        <f t="shared" ref="AF5:AF9" si="1">Z5/V5-1</f>
        <v>0.14349422875131168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3526</v>
      </c>
      <c r="W6" s="112">
        <v>3608</v>
      </c>
      <c r="X6" s="112">
        <v>3984</v>
      </c>
      <c r="Y6" s="112">
        <v>3777</v>
      </c>
      <c r="Z6" s="112">
        <v>3945</v>
      </c>
      <c r="AB6" s="113" t="str">
        <f>TEXT(Z6,"###,###")</f>
        <v>3,945</v>
      </c>
      <c r="AD6" s="114">
        <f t="shared" si="0"/>
        <v>4.4479745830023898E-2</v>
      </c>
      <c r="AF6" s="114">
        <f t="shared" si="1"/>
        <v>0.11883153715258077</v>
      </c>
    </row>
    <row r="7" spans="1:32" ht="16.5" customHeight="1" thickBot="1" x14ac:dyDescent="0.3">
      <c r="A7" s="65" t="str">
        <f>"QUICK STATS for "&amp;Z2&amp;" *"</f>
        <v>QUICK STATS for 2019-20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5054</v>
      </c>
      <c r="W7" s="112">
        <v>5221</v>
      </c>
      <c r="X7" s="112">
        <v>5800</v>
      </c>
      <c r="Y7" s="112">
        <v>5509</v>
      </c>
      <c r="Z7" s="112">
        <v>5864</v>
      </c>
      <c r="AB7" s="113" t="str">
        <f>TEXT(Z7,"###,###")</f>
        <v>5,864</v>
      </c>
      <c r="AD7" s="114">
        <f t="shared" si="0"/>
        <v>6.4440007260845977E-2</v>
      </c>
      <c r="AF7" s="114">
        <f t="shared" si="1"/>
        <v>0.16026909378709941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8,300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5,864</v>
      </c>
      <c r="P8" s="69"/>
      <c r="S8" s="111" t="s">
        <v>86</v>
      </c>
      <c r="T8" s="112"/>
      <c r="U8" s="112"/>
      <c r="V8" s="112">
        <v>36508.5</v>
      </c>
      <c r="W8" s="112">
        <v>37630</v>
      </c>
      <c r="X8" s="112">
        <v>36991.99</v>
      </c>
      <c r="Y8" s="112">
        <v>38348.120000000003</v>
      </c>
      <c r="Z8" s="112">
        <v>39051.01</v>
      </c>
      <c r="AB8" s="113" t="str">
        <f>TEXT(Z8,"$###,###")</f>
        <v>$39,051</v>
      </c>
      <c r="AD8" s="114">
        <f t="shared" si="0"/>
        <v>1.8329190583527888E-2</v>
      </c>
      <c r="AF8" s="114">
        <f t="shared" si="1"/>
        <v>6.964159031458439E-2</v>
      </c>
    </row>
    <row r="9" spans="1:32" x14ac:dyDescent="0.25">
      <c r="A9" s="32" t="s">
        <v>15</v>
      </c>
      <c r="B9" s="73"/>
      <c r="C9" s="74"/>
      <c r="D9" s="75">
        <f>AD104</f>
        <v>72.228915662650607</v>
      </c>
      <c r="E9" s="76" t="s">
        <v>87</v>
      </c>
      <c r="F9" s="26"/>
      <c r="G9" s="77" t="s">
        <v>84</v>
      </c>
      <c r="H9" s="74"/>
      <c r="I9" s="73"/>
      <c r="J9" s="74"/>
      <c r="K9" s="73"/>
      <c r="L9" s="73"/>
      <c r="M9" s="78"/>
      <c r="N9" s="74"/>
      <c r="O9" s="75">
        <f>AD127</f>
        <v>53.291268758526599</v>
      </c>
      <c r="P9" s="76" t="s">
        <v>87</v>
      </c>
      <c r="S9" s="111" t="s">
        <v>7</v>
      </c>
      <c r="T9" s="112"/>
      <c r="U9" s="112"/>
      <c r="V9" s="112">
        <v>217240411</v>
      </c>
      <c r="W9" s="112">
        <v>232041566</v>
      </c>
      <c r="X9" s="112">
        <v>258107022</v>
      </c>
      <c r="Y9" s="112">
        <v>256497723</v>
      </c>
      <c r="Z9" s="112">
        <v>280358445</v>
      </c>
      <c r="AB9" s="113" t="str">
        <f>TEXT(Z9/1000000,"$#,###.0")&amp;" mil"</f>
        <v>$280.4 mil</v>
      </c>
      <c r="AD9" s="114">
        <f t="shared" si="0"/>
        <v>9.3025083111556439E-2</v>
      </c>
      <c r="AF9" s="114">
        <f t="shared" si="1"/>
        <v>0.29054462615613441</v>
      </c>
    </row>
    <row r="10" spans="1:32" x14ac:dyDescent="0.25">
      <c r="A10" s="32" t="s">
        <v>18</v>
      </c>
      <c r="B10" s="73"/>
      <c r="C10" s="74"/>
      <c r="D10" s="75">
        <f>AD105</f>
        <v>15.795180722891565</v>
      </c>
      <c r="E10" s="76" t="s">
        <v>87</v>
      </c>
      <c r="F10" s="26"/>
      <c r="G10" s="77" t="s">
        <v>85</v>
      </c>
      <c r="H10" s="74"/>
      <c r="I10" s="73"/>
      <c r="J10" s="74"/>
      <c r="K10" s="73"/>
      <c r="L10" s="73"/>
      <c r="M10" s="78"/>
      <c r="N10" s="74"/>
      <c r="O10" s="75">
        <f>AD128</f>
        <v>46.776944065484308</v>
      </c>
      <c r="P10" s="76" t="s">
        <v>87</v>
      </c>
      <c r="S10" s="111"/>
    </row>
    <row r="11" spans="1:32" x14ac:dyDescent="0.25">
      <c r="A11" s="33"/>
      <c r="B11" s="73"/>
      <c r="C11" s="74"/>
      <c r="D11" s="79"/>
      <c r="E11" s="76"/>
      <c r="F11" s="26"/>
      <c r="G11" s="80" t="s">
        <v>88</v>
      </c>
      <c r="H11" s="81"/>
      <c r="I11" s="82"/>
      <c r="J11" s="82"/>
      <c r="K11" s="82"/>
      <c r="L11" s="82"/>
      <c r="M11" s="73"/>
      <c r="N11" s="74"/>
      <c r="O11" s="75">
        <f>T130</f>
        <v>78.802864938608465</v>
      </c>
      <c r="P11" s="76" t="s">
        <v>87</v>
      </c>
      <c r="S11" s="111" t="s">
        <v>30</v>
      </c>
      <c r="T11" s="116"/>
      <c r="U11" s="116"/>
      <c r="V11" s="116">
        <v>6244</v>
      </c>
      <c r="W11" s="116">
        <v>6381</v>
      </c>
      <c r="X11" s="116">
        <v>7145</v>
      </c>
      <c r="Y11" s="116">
        <v>6788</v>
      </c>
      <c r="Z11" s="116">
        <v>7055</v>
      </c>
    </row>
    <row r="12" spans="1:32" x14ac:dyDescent="0.25">
      <c r="A12" s="33" t="s">
        <v>19</v>
      </c>
      <c r="B12" s="73"/>
      <c r="C12" s="74"/>
      <c r="D12" s="79"/>
      <c r="E12" s="76"/>
      <c r="F12" s="26"/>
      <c r="G12" s="80" t="s">
        <v>12</v>
      </c>
      <c r="H12" s="81"/>
      <c r="I12" s="82"/>
      <c r="J12" s="82"/>
      <c r="K12" s="82"/>
      <c r="L12" s="82"/>
      <c r="M12" s="73"/>
      <c r="N12" s="74"/>
      <c r="O12" s="75">
        <f>T131</f>
        <v>11.527967257844475</v>
      </c>
      <c r="P12" s="76" t="s">
        <v>87</v>
      </c>
      <c r="S12" s="111" t="s">
        <v>31</v>
      </c>
      <c r="T12" s="116"/>
      <c r="U12" s="116"/>
      <c r="V12" s="116">
        <v>1091</v>
      </c>
      <c r="W12" s="116">
        <v>1148</v>
      </c>
      <c r="X12" s="116">
        <v>1295</v>
      </c>
      <c r="Y12" s="116">
        <v>1138</v>
      </c>
      <c r="Z12" s="116">
        <v>1246</v>
      </c>
    </row>
    <row r="13" spans="1:32" ht="15" customHeight="1" x14ac:dyDescent="0.25">
      <c r="A13" s="32" t="s">
        <v>20</v>
      </c>
      <c r="B13" s="74"/>
      <c r="C13" s="74"/>
      <c r="D13" s="75">
        <f>AD108</f>
        <v>13.89156626506024</v>
      </c>
      <c r="E13" s="76" t="s">
        <v>87</v>
      </c>
      <c r="F13" s="26"/>
      <c r="G13" s="145" t="s">
        <v>270</v>
      </c>
      <c r="H13" s="146"/>
      <c r="I13" s="146"/>
      <c r="J13" s="146"/>
      <c r="K13" s="146"/>
      <c r="L13" s="146"/>
      <c r="M13" s="83"/>
      <c r="N13" s="74"/>
      <c r="O13" s="75">
        <f>T132</f>
        <v>9.7032742155525238</v>
      </c>
      <c r="P13" s="76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4"/>
      <c r="C14" s="74"/>
      <c r="D14" s="75">
        <f>AD109</f>
        <v>15.855421686746988</v>
      </c>
      <c r="E14" s="76" t="s">
        <v>87</v>
      </c>
      <c r="F14" s="26"/>
      <c r="G14" s="80" t="s">
        <v>98</v>
      </c>
      <c r="H14" s="73"/>
      <c r="I14" s="73"/>
      <c r="J14" s="73"/>
      <c r="K14" s="79"/>
      <c r="L14" s="74"/>
      <c r="M14" s="73"/>
      <c r="N14" s="74"/>
      <c r="O14" s="79" t="str">
        <f>AB118</f>
        <v>43.4</v>
      </c>
      <c r="P14" s="76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4"/>
      <c r="C15" s="74"/>
      <c r="D15" s="75">
        <f>AD110</f>
        <v>24.734939759036145</v>
      </c>
      <c r="E15" s="76" t="s">
        <v>87</v>
      </c>
      <c r="F15" s="26"/>
      <c r="G15" s="35" t="s">
        <v>263</v>
      </c>
      <c r="H15" s="74"/>
      <c r="I15" s="74"/>
      <c r="J15" s="74"/>
      <c r="K15" s="84"/>
      <c r="L15" s="74"/>
      <c r="M15" s="74"/>
      <c r="N15" s="74"/>
      <c r="O15" s="75">
        <f>AB38</f>
        <v>17.263122017723244</v>
      </c>
      <c r="P15" s="76" t="s">
        <v>87</v>
      </c>
      <c r="S15" s="119" t="s">
        <v>63</v>
      </c>
      <c r="T15" s="119"/>
      <c r="U15" s="120"/>
      <c r="V15" s="120"/>
      <c r="W15" s="120"/>
      <c r="X15" s="120"/>
      <c r="Y15" s="116">
        <v>816</v>
      </c>
      <c r="Z15" s="116">
        <v>832</v>
      </c>
      <c r="AB15" s="121">
        <f t="shared" ref="AB15:AB34" si="2">IF(Z15="np",0,Z15/$Z$34)</f>
        <v>0.10022888808577279</v>
      </c>
    </row>
    <row r="16" spans="1:32" ht="15" customHeight="1" thickBot="1" x14ac:dyDescent="0.3">
      <c r="A16" s="85" t="s">
        <v>23</v>
      </c>
      <c r="B16" s="37"/>
      <c r="C16" s="37"/>
      <c r="D16" s="86">
        <f>AD111</f>
        <v>33.433734939759034</v>
      </c>
      <c r="E16" s="87" t="s">
        <v>87</v>
      </c>
      <c r="F16" s="26"/>
      <c r="G16" s="88" t="s">
        <v>264</v>
      </c>
      <c r="H16" s="37"/>
      <c r="I16" s="37"/>
      <c r="J16" s="37"/>
      <c r="K16" s="38"/>
      <c r="L16" s="37"/>
      <c r="M16" s="37"/>
      <c r="N16" s="37"/>
      <c r="O16" s="86">
        <f>AB37</f>
        <v>82.736877982276752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25</v>
      </c>
      <c r="Z16" s="116">
        <v>30</v>
      </c>
      <c r="AB16" s="121">
        <f t="shared" si="2"/>
        <v>3.6140224069389228E-3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954</v>
      </c>
      <c r="Z17" s="116">
        <v>1016</v>
      </c>
      <c r="AB17" s="121">
        <f t="shared" si="2"/>
        <v>0.12239489218166485</v>
      </c>
    </row>
    <row r="18" spans="1:28" x14ac:dyDescent="0.25">
      <c r="A18" s="65" t="s">
        <v>8</v>
      </c>
      <c r="B18" s="65"/>
      <c r="C18" s="65"/>
      <c r="D18" s="65"/>
      <c r="E18" s="65"/>
      <c r="F18" s="65"/>
      <c r="G18" s="65" t="s">
        <v>9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66</v>
      </c>
      <c r="T18" s="119"/>
      <c r="U18" s="120"/>
      <c r="V18" s="120"/>
      <c r="W18" s="120"/>
      <c r="X18" s="120"/>
      <c r="Y18" s="116">
        <v>84</v>
      </c>
      <c r="Z18" s="116">
        <v>75</v>
      </c>
      <c r="AB18" s="121">
        <f t="shared" si="2"/>
        <v>9.0350560173473073E-3</v>
      </c>
    </row>
    <row r="19" spans="1:28" x14ac:dyDescent="0.25">
      <c r="A19" s="65" t="str">
        <f>$S$1&amp;" ("&amp;$V$2&amp;" to "&amp;$Z$2&amp;")"</f>
        <v>Berri and Barmera (2015-16 to 2019-20)</v>
      </c>
      <c r="B19" s="65"/>
      <c r="C19" s="65"/>
      <c r="D19" s="65"/>
      <c r="E19" s="65"/>
      <c r="F19" s="65"/>
      <c r="G19" s="65" t="str">
        <f>$S$1&amp;" ("&amp;$V$2&amp;" to "&amp;$Z$2&amp;")"</f>
        <v>Berri and Barmera (2015-16 to 2019-20)</v>
      </c>
      <c r="H19" s="65"/>
      <c r="I19" s="65"/>
      <c r="J19" s="65"/>
      <c r="K19" s="65"/>
      <c r="L19" s="65"/>
      <c r="M19" s="65"/>
      <c r="N19" s="65"/>
      <c r="O19" s="65"/>
      <c r="P19" s="65"/>
      <c r="S19" s="119" t="s">
        <v>67</v>
      </c>
      <c r="T19" s="119"/>
      <c r="U19" s="120"/>
      <c r="V19" s="120"/>
      <c r="W19" s="120"/>
      <c r="X19" s="120"/>
      <c r="Y19" s="116">
        <v>321</v>
      </c>
      <c r="Z19" s="116">
        <v>346</v>
      </c>
      <c r="AB19" s="121">
        <f t="shared" si="2"/>
        <v>4.1681725093362244E-2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196</v>
      </c>
      <c r="Z20" s="116">
        <v>198</v>
      </c>
      <c r="AB20" s="121">
        <f t="shared" si="2"/>
        <v>2.3852547885796892E-2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663</v>
      </c>
      <c r="Z21" s="116">
        <v>784</v>
      </c>
      <c r="AB21" s="121">
        <f t="shared" si="2"/>
        <v>9.4446452234670519E-2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553</v>
      </c>
      <c r="Z22" s="116">
        <v>622</v>
      </c>
      <c r="AB22" s="121">
        <f t="shared" si="2"/>
        <v>7.4930731237200343E-2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280</v>
      </c>
      <c r="Z23" s="116">
        <v>289</v>
      </c>
      <c r="AB23" s="121">
        <f t="shared" si="2"/>
        <v>3.4815082520178293E-2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21</v>
      </c>
      <c r="Z24" s="116">
        <v>36</v>
      </c>
      <c r="AB24" s="121">
        <f t="shared" si="2"/>
        <v>4.3368268883267076E-3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112</v>
      </c>
      <c r="Z25" s="116">
        <v>161</v>
      </c>
      <c r="AB25" s="121">
        <f t="shared" si="2"/>
        <v>1.9395253583905554E-2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79</v>
      </c>
      <c r="Z26" s="116">
        <v>80</v>
      </c>
      <c r="AB26" s="121">
        <f t="shared" si="2"/>
        <v>9.637393085170462E-3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220</v>
      </c>
      <c r="Z27" s="116">
        <v>201</v>
      </c>
      <c r="AB27" s="121">
        <f t="shared" si="2"/>
        <v>2.4213950126490785E-2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649</v>
      </c>
      <c r="Z28" s="116">
        <v>668</v>
      </c>
      <c r="AB28" s="121">
        <f t="shared" si="2"/>
        <v>8.0472232261173351E-2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405</v>
      </c>
      <c r="Z29" s="116">
        <v>349</v>
      </c>
      <c r="AB29" s="121">
        <f t="shared" si="2"/>
        <v>4.2043127334056137E-2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530</v>
      </c>
      <c r="Z30" s="116">
        <v>554</v>
      </c>
      <c r="AB30" s="121">
        <f t="shared" si="2"/>
        <v>6.673894711480545E-2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989</v>
      </c>
      <c r="Z31" s="116">
        <v>1016</v>
      </c>
      <c r="AB31" s="121">
        <f t="shared" si="2"/>
        <v>0.12239489218166485</v>
      </c>
    </row>
    <row r="32" spans="1:28" ht="15.75" customHeight="1" x14ac:dyDescent="0.25">
      <c r="A32" s="65" t="str">
        <f>"Distribution of employee jobs per industry "&amp;"("&amp;Z2&amp;") *"</f>
        <v>Distribution of employee jobs per industry (2019-20) *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S32" s="119" t="s">
        <v>80</v>
      </c>
      <c r="T32" s="119"/>
      <c r="U32" s="120"/>
      <c r="V32" s="120"/>
      <c r="W32" s="120"/>
      <c r="X32" s="120"/>
      <c r="Y32" s="116">
        <v>40</v>
      </c>
      <c r="Z32" s="116">
        <v>41</v>
      </c>
      <c r="AB32" s="121">
        <f t="shared" si="2"/>
        <v>4.9391639561498614E-3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212</v>
      </c>
      <c r="Z33" s="116">
        <v>267</v>
      </c>
      <c r="AB33" s="121">
        <f t="shared" si="2"/>
        <v>3.2164799421756415E-2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7930</v>
      </c>
      <c r="Z34" s="124">
        <v>8301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4855</v>
      </c>
      <c r="AB37" s="136">
        <f>Z37/Z40*100</f>
        <v>82.736877982276752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1013</v>
      </c>
      <c r="AB38" s="136">
        <f>Z38/Z40*100</f>
        <v>17.263122017723244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5868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</v>
      </c>
      <c r="W44" s="116">
        <v>9</v>
      </c>
      <c r="X44" s="116">
        <v>9</v>
      </c>
      <c r="Y44" s="116">
        <v>5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61</v>
      </c>
      <c r="W45" s="116">
        <v>58</v>
      </c>
      <c r="X45" s="116">
        <v>79</v>
      </c>
      <c r="Y45" s="116">
        <v>85</v>
      </c>
      <c r="Z45" s="116">
        <v>113</v>
      </c>
    </row>
    <row r="46" spans="19:32" x14ac:dyDescent="0.25">
      <c r="S46" s="119" t="s">
        <v>39</v>
      </c>
      <c r="T46" s="119"/>
      <c r="U46" s="116"/>
      <c r="V46" s="116">
        <v>269</v>
      </c>
      <c r="W46" s="116">
        <v>273</v>
      </c>
      <c r="X46" s="116">
        <v>301</v>
      </c>
      <c r="Y46" s="116">
        <v>248</v>
      </c>
      <c r="Z46" s="116">
        <v>255</v>
      </c>
    </row>
    <row r="47" spans="19:32" x14ac:dyDescent="0.25">
      <c r="S47" s="119" t="s">
        <v>40</v>
      </c>
      <c r="T47" s="119"/>
      <c r="U47" s="116"/>
      <c r="V47" s="116">
        <v>345</v>
      </c>
      <c r="W47" s="116">
        <v>315</v>
      </c>
      <c r="X47" s="116">
        <v>430</v>
      </c>
      <c r="Y47" s="116">
        <v>398</v>
      </c>
      <c r="Z47" s="116">
        <v>395</v>
      </c>
    </row>
    <row r="48" spans="19:32" x14ac:dyDescent="0.25">
      <c r="S48" s="119" t="s">
        <v>41</v>
      </c>
      <c r="T48" s="119"/>
      <c r="U48" s="116"/>
      <c r="V48" s="116">
        <v>508</v>
      </c>
      <c r="W48" s="116">
        <v>506</v>
      </c>
      <c r="X48" s="116">
        <v>534</v>
      </c>
      <c r="Y48" s="116">
        <v>497</v>
      </c>
      <c r="Z48" s="116">
        <v>477</v>
      </c>
    </row>
    <row r="49" spans="1:26" ht="16.5" customHeight="1" x14ac:dyDescent="0.25"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376</v>
      </c>
      <c r="W49" s="116">
        <v>358</v>
      </c>
      <c r="X49" s="116">
        <v>349</v>
      </c>
      <c r="Y49" s="116">
        <v>354</v>
      </c>
      <c r="Z49" s="116">
        <v>418</v>
      </c>
    </row>
    <row r="50" spans="1:26" ht="15" customHeight="1" x14ac:dyDescent="0.25">
      <c r="A50" s="65" t="str">
        <f>"Number of jobs by age and sex of job holders in "&amp;S1&amp;" ("&amp;Z2&amp;") *"</f>
        <v>Number of jobs by age and sex of job holders in Berri and Barmera (2019-20) *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S50" s="119" t="s">
        <v>43</v>
      </c>
      <c r="T50" s="119"/>
      <c r="U50" s="116"/>
      <c r="V50" s="116">
        <v>279</v>
      </c>
      <c r="W50" s="116">
        <v>346</v>
      </c>
      <c r="X50" s="116">
        <v>374</v>
      </c>
      <c r="Y50" s="116">
        <v>398</v>
      </c>
      <c r="Z50" s="116">
        <v>378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367</v>
      </c>
      <c r="W51" s="116">
        <v>352</v>
      </c>
      <c r="X51" s="116">
        <v>368</v>
      </c>
      <c r="Y51" s="116">
        <v>335</v>
      </c>
      <c r="Z51" s="116">
        <v>347</v>
      </c>
    </row>
    <row r="52" spans="1:26" ht="15" customHeight="1" x14ac:dyDescent="0.25">
      <c r="S52" s="119" t="s">
        <v>45</v>
      </c>
      <c r="T52" s="119"/>
      <c r="U52" s="116"/>
      <c r="V52" s="116">
        <v>360</v>
      </c>
      <c r="W52" s="116">
        <v>386</v>
      </c>
      <c r="X52" s="116">
        <v>446</v>
      </c>
      <c r="Y52" s="116">
        <v>393</v>
      </c>
      <c r="Z52" s="116">
        <v>391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346</v>
      </c>
      <c r="W53" s="116">
        <v>346</v>
      </c>
      <c r="X53" s="116">
        <v>359</v>
      </c>
      <c r="Y53" s="116">
        <v>349</v>
      </c>
      <c r="Z53" s="116">
        <v>389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340</v>
      </c>
      <c r="W54" s="116">
        <v>346</v>
      </c>
      <c r="X54" s="116">
        <v>460</v>
      </c>
      <c r="Y54" s="116">
        <v>417</v>
      </c>
      <c r="Z54" s="116">
        <v>433</v>
      </c>
    </row>
    <row r="55" spans="1:26" ht="15" customHeight="1" x14ac:dyDescent="0.25">
      <c r="A55" s="95"/>
      <c r="B55" s="95"/>
      <c r="C55" s="95"/>
      <c r="D55" s="96"/>
      <c r="E55" s="5"/>
      <c r="S55" s="119" t="s">
        <v>48</v>
      </c>
      <c r="T55" s="119"/>
      <c r="U55" s="116"/>
      <c r="V55" s="116">
        <v>323</v>
      </c>
      <c r="W55" s="116">
        <v>346</v>
      </c>
      <c r="X55" s="116">
        <v>397</v>
      </c>
      <c r="Y55" s="116">
        <v>359</v>
      </c>
      <c r="Z55" s="116">
        <v>378</v>
      </c>
    </row>
    <row r="56" spans="1:26" ht="15" customHeight="1" x14ac:dyDescent="0.25">
      <c r="S56" s="119" t="s">
        <v>49</v>
      </c>
      <c r="T56" s="119"/>
      <c r="U56" s="116"/>
      <c r="V56" s="116">
        <v>133</v>
      </c>
      <c r="W56" s="116">
        <v>163</v>
      </c>
      <c r="X56" s="116">
        <v>193</v>
      </c>
      <c r="Y56" s="116">
        <v>189</v>
      </c>
      <c r="Z56" s="116">
        <v>220</v>
      </c>
    </row>
    <row r="57" spans="1:26" ht="15" customHeight="1" x14ac:dyDescent="0.25">
      <c r="A57" s="2"/>
      <c r="B57" s="95"/>
      <c r="C57" s="95"/>
      <c r="D57" s="95"/>
      <c r="E57" s="95"/>
      <c r="S57" s="119" t="s">
        <v>50</v>
      </c>
      <c r="T57" s="119"/>
      <c r="U57" s="116"/>
      <c r="V57" s="116">
        <v>58</v>
      </c>
      <c r="W57" s="116">
        <v>70</v>
      </c>
      <c r="X57" s="116">
        <v>92</v>
      </c>
      <c r="Y57" s="116">
        <v>80</v>
      </c>
      <c r="Z57" s="116">
        <v>100</v>
      </c>
    </row>
    <row r="58" spans="1:26" ht="15" customHeight="1" x14ac:dyDescent="0.25">
      <c r="A58" s="95"/>
      <c r="B58" s="95"/>
      <c r="C58" s="95"/>
      <c r="D58" s="95"/>
      <c r="E58" s="95"/>
      <c r="S58" s="119" t="s">
        <v>51</v>
      </c>
      <c r="T58" s="119"/>
      <c r="U58" s="116"/>
      <c r="V58" s="116">
        <v>22</v>
      </c>
      <c r="W58" s="116">
        <v>27</v>
      </c>
      <c r="X58" s="116">
        <v>29</v>
      </c>
      <c r="Y58" s="116">
        <v>30</v>
      </c>
      <c r="Z58" s="116">
        <v>29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11</v>
      </c>
      <c r="W59" s="116">
        <v>12</v>
      </c>
      <c r="X59" s="116">
        <v>21</v>
      </c>
      <c r="Y59" s="116">
        <v>6</v>
      </c>
      <c r="Z59" s="116">
        <v>16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10</v>
      </c>
      <c r="W60" s="116">
        <v>6</v>
      </c>
      <c r="X60" s="116">
        <v>16</v>
      </c>
      <c r="Y60" s="116">
        <v>11</v>
      </c>
      <c r="Z60" s="116">
        <v>11</v>
      </c>
    </row>
    <row r="61" spans="1:26" ht="15" customHeight="1" x14ac:dyDescent="0.25">
      <c r="A61" s="95"/>
      <c r="B61" s="95"/>
      <c r="C61" s="95"/>
      <c r="D61" s="97"/>
      <c r="E61" s="5"/>
      <c r="S61" s="122" t="s">
        <v>54</v>
      </c>
      <c r="T61" s="122"/>
      <c r="U61" s="116"/>
      <c r="V61" s="116">
        <v>3810</v>
      </c>
      <c r="W61" s="116">
        <v>3921</v>
      </c>
      <c r="X61" s="116">
        <v>4460</v>
      </c>
      <c r="Y61" s="116">
        <v>4157</v>
      </c>
      <c r="Z61" s="116">
        <v>4361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11</v>
      </c>
      <c r="X63" s="116">
        <v>5</v>
      </c>
      <c r="Y63" s="116">
        <v>6</v>
      </c>
      <c r="Z63" s="116">
        <v>10</v>
      </c>
    </row>
    <row r="64" spans="1:26" ht="15.75" customHeight="1" x14ac:dyDescent="0.25"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74</v>
      </c>
      <c r="W64" s="116">
        <v>86</v>
      </c>
      <c r="X64" s="116">
        <v>97</v>
      </c>
      <c r="Y64" s="116">
        <v>97</v>
      </c>
      <c r="Z64" s="116">
        <v>94</v>
      </c>
    </row>
    <row r="65" spans="1:26" ht="15.75" customHeight="1" x14ac:dyDescent="0.25">
      <c r="A65" s="65" t="str">
        <f>"Number of employed persons per occupation of main job by sex in "&amp;S1&amp;" ("&amp;Z2&amp;") *"</f>
        <v>Number of employed persons per occupation of main job by sex in Berri and Barmera (2019-20) *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S65" s="119" t="s">
        <v>39</v>
      </c>
      <c r="T65" s="119"/>
      <c r="U65" s="116"/>
      <c r="V65" s="116">
        <v>250</v>
      </c>
      <c r="W65" s="116">
        <v>261</v>
      </c>
      <c r="X65" s="116">
        <v>332</v>
      </c>
      <c r="Y65" s="116">
        <v>255</v>
      </c>
      <c r="Z65" s="116">
        <v>294</v>
      </c>
    </row>
    <row r="66" spans="1:26" x14ac:dyDescent="0.25">
      <c r="S66" s="119" t="s">
        <v>40</v>
      </c>
      <c r="T66" s="119"/>
      <c r="U66" s="116"/>
      <c r="V66" s="116">
        <v>415</v>
      </c>
      <c r="W66" s="116">
        <v>333</v>
      </c>
      <c r="X66" s="116">
        <v>364</v>
      </c>
      <c r="Y66" s="116">
        <v>302</v>
      </c>
      <c r="Z66" s="116">
        <v>322</v>
      </c>
    </row>
    <row r="67" spans="1:26" x14ac:dyDescent="0.25">
      <c r="S67" s="119" t="s">
        <v>41</v>
      </c>
      <c r="T67" s="119"/>
      <c r="U67" s="116"/>
      <c r="V67" s="116">
        <v>364</v>
      </c>
      <c r="W67" s="116">
        <v>337</v>
      </c>
      <c r="X67" s="116">
        <v>366</v>
      </c>
      <c r="Y67" s="116">
        <v>394</v>
      </c>
      <c r="Z67" s="116">
        <v>411</v>
      </c>
    </row>
    <row r="68" spans="1:26" x14ac:dyDescent="0.25">
      <c r="S68" s="119" t="s">
        <v>42</v>
      </c>
      <c r="T68" s="119"/>
      <c r="U68" s="116"/>
      <c r="V68" s="116">
        <v>346</v>
      </c>
      <c r="W68" s="116">
        <v>321</v>
      </c>
      <c r="X68" s="116">
        <v>318</v>
      </c>
      <c r="Y68" s="116">
        <v>305</v>
      </c>
      <c r="Z68" s="116">
        <v>300</v>
      </c>
    </row>
    <row r="69" spans="1:26" x14ac:dyDescent="0.25">
      <c r="S69" s="119" t="s">
        <v>43</v>
      </c>
      <c r="T69" s="119"/>
      <c r="U69" s="116"/>
      <c r="V69" s="116">
        <v>256</v>
      </c>
      <c r="W69" s="116">
        <v>299</v>
      </c>
      <c r="X69" s="116">
        <v>326</v>
      </c>
      <c r="Y69" s="116">
        <v>350</v>
      </c>
      <c r="Z69" s="116">
        <v>367</v>
      </c>
    </row>
    <row r="70" spans="1:26" x14ac:dyDescent="0.25">
      <c r="S70" s="119" t="s">
        <v>44</v>
      </c>
      <c r="T70" s="119"/>
      <c r="U70" s="116"/>
      <c r="V70" s="116">
        <v>286</v>
      </c>
      <c r="W70" s="116">
        <v>321</v>
      </c>
      <c r="X70" s="116">
        <v>338</v>
      </c>
      <c r="Y70" s="116">
        <v>317</v>
      </c>
      <c r="Z70" s="116">
        <v>323</v>
      </c>
    </row>
    <row r="71" spans="1:26" x14ac:dyDescent="0.25">
      <c r="S71" s="119" t="s">
        <v>45</v>
      </c>
      <c r="T71" s="119"/>
      <c r="U71" s="116"/>
      <c r="V71" s="116">
        <v>387</v>
      </c>
      <c r="W71" s="116">
        <v>389</v>
      </c>
      <c r="X71" s="116">
        <v>409</v>
      </c>
      <c r="Y71" s="116">
        <v>401</v>
      </c>
      <c r="Z71" s="116">
        <v>382</v>
      </c>
    </row>
    <row r="72" spans="1:26" x14ac:dyDescent="0.25">
      <c r="S72" s="119" t="s">
        <v>46</v>
      </c>
      <c r="T72" s="119"/>
      <c r="U72" s="116"/>
      <c r="V72" s="116">
        <v>348</v>
      </c>
      <c r="W72" s="116">
        <v>376</v>
      </c>
      <c r="X72" s="116">
        <v>403</v>
      </c>
      <c r="Y72" s="116">
        <v>362</v>
      </c>
      <c r="Z72" s="116">
        <v>397</v>
      </c>
    </row>
    <row r="73" spans="1:26" x14ac:dyDescent="0.25">
      <c r="S73" s="119" t="s">
        <v>47</v>
      </c>
      <c r="T73" s="119"/>
      <c r="U73" s="116"/>
      <c r="V73" s="116">
        <v>339</v>
      </c>
      <c r="W73" s="116">
        <v>379</v>
      </c>
      <c r="X73" s="116">
        <v>456</v>
      </c>
      <c r="Y73" s="116">
        <v>416</v>
      </c>
      <c r="Z73" s="116">
        <v>421</v>
      </c>
    </row>
    <row r="74" spans="1:26" x14ac:dyDescent="0.25">
      <c r="S74" s="119" t="s">
        <v>48</v>
      </c>
      <c r="T74" s="119"/>
      <c r="U74" s="116"/>
      <c r="V74" s="116">
        <v>261</v>
      </c>
      <c r="W74" s="116">
        <v>291</v>
      </c>
      <c r="X74" s="116">
        <v>304</v>
      </c>
      <c r="Y74" s="116">
        <v>314</v>
      </c>
      <c r="Z74" s="116">
        <v>328</v>
      </c>
    </row>
    <row r="75" spans="1:26" x14ac:dyDescent="0.25">
      <c r="S75" s="119" t="s">
        <v>49</v>
      </c>
      <c r="T75" s="119"/>
      <c r="U75" s="116"/>
      <c r="V75" s="116">
        <v>102</v>
      </c>
      <c r="W75" s="116">
        <v>115</v>
      </c>
      <c r="X75" s="116">
        <v>156</v>
      </c>
      <c r="Y75" s="116">
        <v>147</v>
      </c>
      <c r="Z75" s="116">
        <v>176</v>
      </c>
    </row>
    <row r="76" spans="1:26" x14ac:dyDescent="0.25">
      <c r="S76" s="119" t="s">
        <v>50</v>
      </c>
      <c r="T76" s="119"/>
      <c r="U76" s="116"/>
      <c r="V76" s="116">
        <v>44</v>
      </c>
      <c r="W76" s="116">
        <v>42</v>
      </c>
      <c r="X76" s="116">
        <v>58</v>
      </c>
      <c r="Y76" s="116">
        <v>55</v>
      </c>
      <c r="Z76" s="116">
        <v>56</v>
      </c>
    </row>
    <row r="77" spans="1:26" x14ac:dyDescent="0.25">
      <c r="S77" s="119" t="s">
        <v>51</v>
      </c>
      <c r="T77" s="119"/>
      <c r="U77" s="116"/>
      <c r="V77" s="116">
        <v>25</v>
      </c>
      <c r="W77" s="116">
        <v>27</v>
      </c>
      <c r="X77" s="116">
        <v>30</v>
      </c>
      <c r="Y77" s="116">
        <v>20</v>
      </c>
      <c r="Z77" s="116">
        <v>29</v>
      </c>
    </row>
    <row r="78" spans="1:26" x14ac:dyDescent="0.25">
      <c r="S78" s="119" t="s">
        <v>52</v>
      </c>
      <c r="T78" s="119"/>
      <c r="U78" s="116"/>
      <c r="V78" s="116">
        <v>9</v>
      </c>
      <c r="W78" s="116">
        <v>14</v>
      </c>
      <c r="X78" s="116">
        <v>16</v>
      </c>
      <c r="Y78" s="116">
        <v>14</v>
      </c>
      <c r="Z78" s="116">
        <v>15</v>
      </c>
    </row>
    <row r="79" spans="1:26" x14ac:dyDescent="0.25">
      <c r="S79" s="119" t="s">
        <v>53</v>
      </c>
      <c r="T79" s="119"/>
      <c r="U79" s="116"/>
      <c r="V79" s="116">
        <v>1</v>
      </c>
      <c r="W79" s="116">
        <v>6</v>
      </c>
      <c r="X79" s="116">
        <v>7</v>
      </c>
      <c r="Y79" s="116">
        <v>8</v>
      </c>
      <c r="Z79" s="116">
        <v>8</v>
      </c>
    </row>
    <row r="80" spans="1:26" x14ac:dyDescent="0.25">
      <c r="S80" s="122" t="s">
        <v>54</v>
      </c>
      <c r="T80" s="122"/>
      <c r="U80" s="116"/>
      <c r="V80" s="116">
        <v>3528</v>
      </c>
      <c r="W80" s="116">
        <v>3608</v>
      </c>
      <c r="X80" s="116">
        <v>3986</v>
      </c>
      <c r="Y80" s="116">
        <v>3773</v>
      </c>
      <c r="Z80" s="116">
        <v>3944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Berri and Barmera</v>
      </c>
      <c r="D83" s="147"/>
      <c r="E83" s="147"/>
      <c r="F83" s="147"/>
      <c r="G83" s="147"/>
      <c r="H83" s="49"/>
      <c r="I83" s="49"/>
      <c r="J83" s="148" t="str">
        <f>'State data for spotlight'!A1</f>
        <v>South Australia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168</v>
      </c>
      <c r="W83" s="116">
        <v>195</v>
      </c>
      <c r="X83" s="116">
        <v>209</v>
      </c>
      <c r="Y83" s="116">
        <v>212</v>
      </c>
      <c r="Z83" s="116">
        <v>210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194</v>
      </c>
      <c r="G84" s="142"/>
      <c r="H84" s="50"/>
      <c r="I84" s="50"/>
      <c r="J84" s="50"/>
      <c r="K84" s="50"/>
      <c r="L84" s="142" t="s">
        <v>0</v>
      </c>
      <c r="M84" s="142"/>
      <c r="N84" s="142" t="s">
        <v>194</v>
      </c>
      <c r="O84" s="142"/>
      <c r="S84" s="119" t="s">
        <v>58</v>
      </c>
      <c r="T84" s="119"/>
      <c r="U84" s="116"/>
      <c r="V84" s="116">
        <v>191</v>
      </c>
      <c r="W84" s="116">
        <v>192</v>
      </c>
      <c r="X84" s="116">
        <v>215</v>
      </c>
      <c r="Y84" s="116">
        <v>209</v>
      </c>
      <c r="Z84" s="116">
        <v>235</v>
      </c>
    </row>
    <row r="85" spans="1:30" ht="15" customHeight="1" x14ac:dyDescent="0.25">
      <c r="A85" s="48"/>
      <c r="B85" s="48"/>
      <c r="C85" s="10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10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189</v>
      </c>
      <c r="T85" s="119"/>
      <c r="U85" s="116"/>
      <c r="V85" s="116">
        <v>392</v>
      </c>
      <c r="W85" s="116">
        <v>404</v>
      </c>
      <c r="X85" s="116">
        <v>438</v>
      </c>
      <c r="Y85" s="116">
        <v>425</v>
      </c>
      <c r="Z85" s="116">
        <v>424</v>
      </c>
    </row>
    <row r="86" spans="1:30" ht="15" customHeight="1" x14ac:dyDescent="0.25">
      <c r="A86" s="51" t="s">
        <v>3</v>
      </c>
      <c r="B86" s="51"/>
      <c r="C86" s="101" t="str">
        <f t="shared" ref="C86:C91" si="3">AB4</f>
        <v>8,300</v>
      </c>
      <c r="D86" s="98">
        <f t="shared" ref="D86:D91" si="4">AD4</f>
        <v>4.6394351991931426E-2</v>
      </c>
      <c r="E86" s="99">
        <f t="shared" ref="E86:E91" si="5">AD4</f>
        <v>4.6394351991931426E-2</v>
      </c>
      <c r="F86" s="98">
        <f t="shared" ref="F86:F91" si="6">AF4</f>
        <v>0.13063615311265497</v>
      </c>
      <c r="G86" s="99">
        <f t="shared" ref="G86:G91" si="7">AF4</f>
        <v>0.13063615311265497</v>
      </c>
      <c r="H86" s="101"/>
      <c r="I86" s="101"/>
      <c r="J86" s="143" t="str">
        <f>'State data for spotlight'!J4</f>
        <v>1,307,318</v>
      </c>
      <c r="K86" s="143"/>
      <c r="L86" s="98">
        <f>'State data for spotlight'!L4</f>
        <v>2.8121001616996377E-3</v>
      </c>
      <c r="M86" s="99">
        <f>'State data for spotlight'!L4</f>
        <v>2.8121001616996377E-3</v>
      </c>
      <c r="N86" s="98">
        <f>'State data for spotlight'!N4</f>
        <v>7.8073266410641828E-2</v>
      </c>
      <c r="O86" s="99">
        <f>'State data for spotlight'!N4</f>
        <v>7.8073266410641828E-2</v>
      </c>
      <c r="S86" s="119" t="s">
        <v>190</v>
      </c>
      <c r="T86" s="119"/>
      <c r="U86" s="116"/>
      <c r="V86" s="116">
        <v>119</v>
      </c>
      <c r="W86" s="116">
        <v>125</v>
      </c>
      <c r="X86" s="116">
        <v>141</v>
      </c>
      <c r="Y86" s="116">
        <v>145</v>
      </c>
      <c r="Z86" s="116">
        <v>152</v>
      </c>
    </row>
    <row r="87" spans="1:30" ht="15" customHeight="1" x14ac:dyDescent="0.25">
      <c r="A87" s="100" t="s">
        <v>4</v>
      </c>
      <c r="B87" s="51"/>
      <c r="C87" s="101" t="str">
        <f t="shared" si="3"/>
        <v>4,359</v>
      </c>
      <c r="D87" s="98">
        <f t="shared" si="4"/>
        <v>4.8088482808367417E-2</v>
      </c>
      <c r="E87" s="99">
        <f t="shared" si="5"/>
        <v>4.8088482808367417E-2</v>
      </c>
      <c r="F87" s="98">
        <f t="shared" si="6"/>
        <v>0.14349422875131168</v>
      </c>
      <c r="G87" s="99">
        <f t="shared" si="7"/>
        <v>0.14349422875131168</v>
      </c>
      <c r="H87" s="101"/>
      <c r="I87" s="101"/>
      <c r="J87" s="143" t="str">
        <f>'State data for spotlight'!J5</f>
        <v>667,401</v>
      </c>
      <c r="K87" s="143"/>
      <c r="L87" s="98">
        <f>'State data for spotlight'!L5</f>
        <v>8.6979864161440545E-4</v>
      </c>
      <c r="M87" s="99">
        <f>'State data for spotlight'!L5</f>
        <v>8.6979864161440545E-4</v>
      </c>
      <c r="N87" s="98">
        <f>'State data for spotlight'!N5</f>
        <v>7.028012623962443E-2</v>
      </c>
      <c r="O87" s="99">
        <f>'State data for spotlight'!N5</f>
        <v>7.028012623962443E-2</v>
      </c>
      <c r="S87" s="119" t="s">
        <v>191</v>
      </c>
      <c r="T87" s="119"/>
      <c r="U87" s="116"/>
      <c r="V87" s="116">
        <v>81</v>
      </c>
      <c r="W87" s="116">
        <v>88</v>
      </c>
      <c r="X87" s="116">
        <v>84</v>
      </c>
      <c r="Y87" s="116">
        <v>91</v>
      </c>
      <c r="Z87" s="116">
        <v>73</v>
      </c>
    </row>
    <row r="88" spans="1:30" ht="15" customHeight="1" x14ac:dyDescent="0.25">
      <c r="A88" s="100" t="s">
        <v>5</v>
      </c>
      <c r="B88" s="51"/>
      <c r="C88" s="101" t="str">
        <f t="shared" si="3"/>
        <v>3,945</v>
      </c>
      <c r="D88" s="98">
        <f t="shared" si="4"/>
        <v>4.4479745830023898E-2</v>
      </c>
      <c r="E88" s="99">
        <f t="shared" si="5"/>
        <v>4.4479745830023898E-2</v>
      </c>
      <c r="F88" s="98">
        <f t="shared" si="6"/>
        <v>0.11883153715258077</v>
      </c>
      <c r="G88" s="99">
        <f t="shared" si="7"/>
        <v>0.11883153715258077</v>
      </c>
      <c r="H88" s="101"/>
      <c r="I88" s="101"/>
      <c r="J88" s="143" t="str">
        <f>'State data for spotlight'!J6</f>
        <v>639,919</v>
      </c>
      <c r="K88" s="143"/>
      <c r="L88" s="98">
        <f>'State data for spotlight'!L6</f>
        <v>4.8426986582081888E-3</v>
      </c>
      <c r="M88" s="99">
        <f>'State data for spotlight'!L6</f>
        <v>4.8426986582081888E-3</v>
      </c>
      <c r="N88" s="98">
        <f>'State data for spotlight'!N6</f>
        <v>8.6328187333847062E-2</v>
      </c>
      <c r="O88" s="99">
        <f>'State data for spotlight'!N6</f>
        <v>8.6328187333847062E-2</v>
      </c>
      <c r="S88" s="119" t="s">
        <v>192</v>
      </c>
      <c r="T88" s="119"/>
      <c r="U88" s="116"/>
      <c r="V88" s="116">
        <v>128</v>
      </c>
      <c r="W88" s="116">
        <v>133</v>
      </c>
      <c r="X88" s="116">
        <v>142</v>
      </c>
      <c r="Y88" s="116">
        <v>134</v>
      </c>
      <c r="Z88" s="116">
        <v>158</v>
      </c>
    </row>
    <row r="89" spans="1:30" ht="15" customHeight="1" x14ac:dyDescent="0.25">
      <c r="A89" s="51" t="s">
        <v>6</v>
      </c>
      <c r="B89" s="51"/>
      <c r="C89" s="101" t="str">
        <f t="shared" si="3"/>
        <v>5,864</v>
      </c>
      <c r="D89" s="98">
        <f t="shared" si="4"/>
        <v>6.4440007260845977E-2</v>
      </c>
      <c r="E89" s="99">
        <f t="shared" si="5"/>
        <v>6.4440007260845977E-2</v>
      </c>
      <c r="F89" s="98">
        <f t="shared" si="6"/>
        <v>0.16026909378709941</v>
      </c>
      <c r="G89" s="99">
        <f t="shared" si="7"/>
        <v>0.16026909378709941</v>
      </c>
      <c r="H89" s="101"/>
      <c r="I89" s="101"/>
      <c r="J89" s="143" t="str">
        <f>'State data for spotlight'!J7</f>
        <v>941,301</v>
      </c>
      <c r="K89" s="143"/>
      <c r="L89" s="98">
        <f>'State data for spotlight'!L7</f>
        <v>1.1922026292959353E-2</v>
      </c>
      <c r="M89" s="99">
        <f>'State data for spotlight'!L7</f>
        <v>1.1922026292959353E-2</v>
      </c>
      <c r="N89" s="98">
        <f>'State data for spotlight'!N7</f>
        <v>5.6475888401785967E-2</v>
      </c>
      <c r="O89" s="99">
        <f>'State data for spotlight'!N7</f>
        <v>5.6475888401785967E-2</v>
      </c>
      <c r="S89" s="119" t="s">
        <v>193</v>
      </c>
      <c r="T89" s="119"/>
      <c r="U89" s="116"/>
      <c r="V89" s="116">
        <v>311</v>
      </c>
      <c r="W89" s="116">
        <v>333</v>
      </c>
      <c r="X89" s="116">
        <v>345</v>
      </c>
      <c r="Y89" s="116">
        <v>324</v>
      </c>
      <c r="Z89" s="116">
        <v>340</v>
      </c>
    </row>
    <row r="90" spans="1:30" ht="15" customHeight="1" x14ac:dyDescent="0.25">
      <c r="A90" s="51" t="s">
        <v>100</v>
      </c>
      <c r="B90" s="51"/>
      <c r="C90" s="101" t="str">
        <f t="shared" si="3"/>
        <v>$39,051</v>
      </c>
      <c r="D90" s="98">
        <f t="shared" si="4"/>
        <v>1.8329190583527888E-2</v>
      </c>
      <c r="E90" s="99">
        <f t="shared" si="5"/>
        <v>1.8329190583527888E-2</v>
      </c>
      <c r="F90" s="98">
        <f t="shared" si="6"/>
        <v>6.964159031458439E-2</v>
      </c>
      <c r="G90" s="99">
        <f t="shared" si="7"/>
        <v>6.964159031458439E-2</v>
      </c>
      <c r="H90" s="101"/>
      <c r="I90" s="101"/>
      <c r="J90" s="101"/>
      <c r="K90" s="101" t="str">
        <f>'State data for spotlight'!J8</f>
        <v>$43,940</v>
      </c>
      <c r="L90" s="98">
        <f>'State data for spotlight'!L8</f>
        <v>7.3199356191855358E-4</v>
      </c>
      <c r="M90" s="99">
        <f>'State data for spotlight'!L8</f>
        <v>7.3199356191855358E-4</v>
      </c>
      <c r="N90" s="98">
        <f>'State data for spotlight'!N8</f>
        <v>7.1384716668292159E-2</v>
      </c>
      <c r="O90" s="99">
        <f>'State data for spotlight'!N8</f>
        <v>7.1384716668292159E-2</v>
      </c>
      <c r="S90" s="119" t="s">
        <v>59</v>
      </c>
      <c r="T90" s="119"/>
      <c r="U90" s="116"/>
      <c r="V90" s="116">
        <v>601</v>
      </c>
      <c r="W90" s="116">
        <v>610</v>
      </c>
      <c r="X90" s="116">
        <v>653</v>
      </c>
      <c r="Y90" s="116">
        <v>656</v>
      </c>
      <c r="Z90" s="116">
        <v>673</v>
      </c>
    </row>
    <row r="91" spans="1:30" ht="15" customHeight="1" x14ac:dyDescent="0.25">
      <c r="A91" s="51" t="s">
        <v>7</v>
      </c>
      <c r="B91" s="51"/>
      <c r="C91" s="101" t="str">
        <f t="shared" si="3"/>
        <v>$280.4 mil</v>
      </c>
      <c r="D91" s="98">
        <f t="shared" si="4"/>
        <v>9.3025083111556439E-2</v>
      </c>
      <c r="E91" s="99">
        <f t="shared" si="5"/>
        <v>9.3025083111556439E-2</v>
      </c>
      <c r="F91" s="98">
        <f t="shared" si="6"/>
        <v>0.29054462615613441</v>
      </c>
      <c r="G91" s="99">
        <f t="shared" si="7"/>
        <v>0.29054462615613441</v>
      </c>
      <c r="H91" s="101"/>
      <c r="I91" s="101"/>
      <c r="J91" s="101"/>
      <c r="K91" s="101" t="str">
        <f>'State data for spotlight'!J9</f>
        <v>$54.3 bil</v>
      </c>
      <c r="L91" s="98">
        <f>'State data for spotlight'!L9</f>
        <v>3.0494402981858348E-2</v>
      </c>
      <c r="M91" s="99">
        <f>'State data for spotlight'!L9</f>
        <v>3.0494402981858348E-2</v>
      </c>
      <c r="N91" s="98">
        <f>'State data for spotlight'!N9</f>
        <v>0.15501884526507714</v>
      </c>
      <c r="O91" s="99">
        <f>'State data for spotlight'!N9</f>
        <v>0.15501884526507714</v>
      </c>
      <c r="S91" s="122" t="s">
        <v>54</v>
      </c>
      <c r="T91" s="122"/>
      <c r="U91" s="116"/>
      <c r="V91" s="116">
        <v>2664</v>
      </c>
      <c r="W91" s="116">
        <v>2759</v>
      </c>
      <c r="X91" s="116">
        <v>3079</v>
      </c>
      <c r="Y91" s="116">
        <v>2923</v>
      </c>
      <c r="Z91" s="116">
        <v>3126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195</v>
      </c>
      <c r="S93" s="119" t="s">
        <v>57</v>
      </c>
      <c r="T93" s="119"/>
      <c r="U93" s="116"/>
      <c r="V93" s="116">
        <v>132</v>
      </c>
      <c r="W93" s="116">
        <v>137</v>
      </c>
      <c r="X93" s="116">
        <v>159</v>
      </c>
      <c r="Y93" s="116">
        <v>160</v>
      </c>
      <c r="Z93" s="116">
        <v>164</v>
      </c>
    </row>
    <row r="94" spans="1:30" ht="15" customHeight="1" x14ac:dyDescent="0.25">
      <c r="A94" s="60" t="s">
        <v>196</v>
      </c>
      <c r="S94" s="119" t="s">
        <v>58</v>
      </c>
      <c r="T94" s="119"/>
      <c r="U94" s="116"/>
      <c r="V94" s="116">
        <v>345</v>
      </c>
      <c r="W94" s="116">
        <v>338</v>
      </c>
      <c r="X94" s="116">
        <v>391</v>
      </c>
      <c r="Y94" s="116">
        <v>394</v>
      </c>
      <c r="Z94" s="116">
        <v>404</v>
      </c>
    </row>
    <row r="95" spans="1:30" ht="15" customHeight="1" x14ac:dyDescent="0.25">
      <c r="A95" s="137" t="s">
        <v>271</v>
      </c>
      <c r="S95" s="119" t="s">
        <v>189</v>
      </c>
      <c r="T95" s="119"/>
      <c r="U95" s="116"/>
      <c r="V95" s="116">
        <v>87</v>
      </c>
      <c r="W95" s="116">
        <v>94</v>
      </c>
      <c r="X95" s="116">
        <v>108</v>
      </c>
      <c r="Y95" s="116">
        <v>98</v>
      </c>
      <c r="Z95" s="116">
        <v>100</v>
      </c>
    </row>
    <row r="96" spans="1:30" ht="15" customHeight="1" x14ac:dyDescent="0.25">
      <c r="A96" s="19" t="s">
        <v>262</v>
      </c>
      <c r="S96" s="119" t="s">
        <v>190</v>
      </c>
      <c r="T96" s="119"/>
      <c r="U96" s="116"/>
      <c r="V96" s="116">
        <v>398</v>
      </c>
      <c r="W96" s="116">
        <v>439</v>
      </c>
      <c r="X96" s="116">
        <v>467</v>
      </c>
      <c r="Y96" s="116">
        <v>475</v>
      </c>
      <c r="Z96" s="116">
        <v>497</v>
      </c>
    </row>
    <row r="97" spans="1:32" ht="15" customHeight="1" x14ac:dyDescent="0.25">
      <c r="S97" s="119" t="s">
        <v>191</v>
      </c>
      <c r="T97" s="119"/>
      <c r="U97" s="116"/>
      <c r="V97" s="116">
        <v>339</v>
      </c>
      <c r="W97" s="116">
        <v>370</v>
      </c>
      <c r="X97" s="116">
        <v>397</v>
      </c>
      <c r="Y97" s="116">
        <v>366</v>
      </c>
      <c r="Z97" s="116">
        <v>371</v>
      </c>
    </row>
    <row r="98" spans="1:32" ht="15" customHeight="1" x14ac:dyDescent="0.25">
      <c r="S98" s="119" t="s">
        <v>192</v>
      </c>
      <c r="T98" s="119"/>
      <c r="U98" s="116"/>
      <c r="V98" s="116">
        <v>236</v>
      </c>
      <c r="W98" s="116">
        <v>256</v>
      </c>
      <c r="X98" s="116">
        <v>252</v>
      </c>
      <c r="Y98" s="116">
        <v>237</v>
      </c>
      <c r="Z98" s="116">
        <v>252</v>
      </c>
    </row>
    <row r="99" spans="1:32" ht="15" customHeight="1" x14ac:dyDescent="0.25">
      <c r="S99" s="119" t="s">
        <v>193</v>
      </c>
      <c r="T99" s="119"/>
      <c r="U99" s="116"/>
      <c r="V99" s="116">
        <v>18</v>
      </c>
      <c r="W99" s="116">
        <v>23</v>
      </c>
      <c r="X99" s="116">
        <v>23</v>
      </c>
      <c r="Y99" s="116">
        <v>20</v>
      </c>
      <c r="Z99" s="116">
        <v>22</v>
      </c>
    </row>
    <row r="100" spans="1:32" ht="15" customHeight="1" x14ac:dyDescent="0.25">
      <c r="S100" s="119" t="s">
        <v>59</v>
      </c>
      <c r="T100" s="119"/>
      <c r="U100" s="116"/>
      <c r="V100" s="116">
        <v>329</v>
      </c>
      <c r="W100" s="116">
        <v>302</v>
      </c>
      <c r="X100" s="116">
        <v>347</v>
      </c>
      <c r="Y100" s="116">
        <v>353</v>
      </c>
      <c r="Z100" s="116">
        <v>389</v>
      </c>
    </row>
    <row r="101" spans="1:32" x14ac:dyDescent="0.25">
      <c r="A101" s="20"/>
      <c r="S101" s="122" t="s">
        <v>54</v>
      </c>
      <c r="T101" s="122"/>
      <c r="U101" s="116"/>
      <c r="V101" s="116">
        <v>2388</v>
      </c>
      <c r="W101" s="116">
        <v>2462</v>
      </c>
      <c r="X101" s="116">
        <v>2724</v>
      </c>
      <c r="Y101" s="116">
        <v>2585</v>
      </c>
      <c r="Z101" s="116">
        <v>2740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188</v>
      </c>
      <c r="Y103" s="110" t="s">
        <v>197</v>
      </c>
      <c r="Z103" s="110" t="s">
        <v>266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5125</v>
      </c>
      <c r="W104" s="116">
        <v>5227</v>
      </c>
      <c r="X104" s="116">
        <v>5809</v>
      </c>
      <c r="Y104" s="116">
        <v>5593</v>
      </c>
      <c r="Z104" s="116">
        <v>5995</v>
      </c>
      <c r="AB104" s="113" t="str">
        <f>TEXT(Z104,"###,###")</f>
        <v>5,995</v>
      </c>
      <c r="AD104" s="134">
        <f>Z104/($Z$4)*100</f>
        <v>72.228915662650607</v>
      </c>
      <c r="AF104" s="113"/>
    </row>
    <row r="105" spans="1:32" x14ac:dyDescent="0.25">
      <c r="S105" s="119" t="s">
        <v>18</v>
      </c>
      <c r="T105" s="119"/>
      <c r="U105" s="116"/>
      <c r="V105" s="116">
        <v>1209</v>
      </c>
      <c r="W105" s="116">
        <v>1270</v>
      </c>
      <c r="X105" s="116">
        <v>1374</v>
      </c>
      <c r="Y105" s="116">
        <v>1331</v>
      </c>
      <c r="Z105" s="116">
        <v>1311</v>
      </c>
      <c r="AB105" s="113" t="str">
        <f>TEXT(Z105,"###,###")</f>
        <v>1,311</v>
      </c>
      <c r="AD105" s="134">
        <f>Z105/($Z$4)*100</f>
        <v>15.795180722891565</v>
      </c>
      <c r="AF105" s="113"/>
    </row>
    <row r="106" spans="1:32" x14ac:dyDescent="0.25">
      <c r="S106" s="122" t="s">
        <v>54</v>
      </c>
      <c r="T106" s="122"/>
      <c r="U106" s="124"/>
      <c r="V106" s="124">
        <v>6334</v>
      </c>
      <c r="W106" s="124">
        <v>6497</v>
      </c>
      <c r="X106" s="124">
        <v>7183</v>
      </c>
      <c r="Y106" s="124">
        <v>6924</v>
      </c>
      <c r="Z106" s="124">
        <v>7306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924</v>
      </c>
      <c r="W108" s="116">
        <v>1012</v>
      </c>
      <c r="X108" s="116">
        <v>1231</v>
      </c>
      <c r="Y108" s="116">
        <v>1130</v>
      </c>
      <c r="Z108" s="116">
        <v>1153</v>
      </c>
      <c r="AB108" s="113" t="str">
        <f>TEXT(Z108,"###,###")</f>
        <v>1,153</v>
      </c>
      <c r="AD108" s="134">
        <f>Z108/($Z$4)*100</f>
        <v>13.89156626506024</v>
      </c>
      <c r="AF108" s="113"/>
    </row>
    <row r="109" spans="1:32" x14ac:dyDescent="0.25">
      <c r="S109" s="119" t="s">
        <v>21</v>
      </c>
      <c r="T109" s="119"/>
      <c r="U109" s="116"/>
      <c r="V109" s="116">
        <v>1161</v>
      </c>
      <c r="W109" s="116">
        <v>1267</v>
      </c>
      <c r="X109" s="116">
        <v>1307</v>
      </c>
      <c r="Y109" s="116">
        <v>1156</v>
      </c>
      <c r="Z109" s="116">
        <v>1316</v>
      </c>
      <c r="AB109" s="113" t="str">
        <f>TEXT(Z109,"###,###")</f>
        <v>1,316</v>
      </c>
      <c r="AD109" s="134">
        <f>Z109/($Z$4)*100</f>
        <v>15.855421686746988</v>
      </c>
      <c r="AF109" s="113"/>
    </row>
    <row r="110" spans="1:32" x14ac:dyDescent="0.25">
      <c r="S110" s="119" t="s">
        <v>22</v>
      </c>
      <c r="T110" s="119"/>
      <c r="U110" s="116"/>
      <c r="V110" s="116">
        <v>1754</v>
      </c>
      <c r="W110" s="116">
        <v>1696</v>
      </c>
      <c r="X110" s="116">
        <v>1994</v>
      </c>
      <c r="Y110" s="116">
        <v>1926</v>
      </c>
      <c r="Z110" s="116">
        <v>2053</v>
      </c>
      <c r="AB110" s="113" t="str">
        <f>TEXT(Z110,"###,###")</f>
        <v>2,053</v>
      </c>
      <c r="AD110" s="134">
        <f>Z110/($Z$4)*100</f>
        <v>24.734939759036145</v>
      </c>
      <c r="AF110" s="113"/>
    </row>
    <row r="111" spans="1:32" x14ac:dyDescent="0.25">
      <c r="S111" s="119" t="s">
        <v>23</v>
      </c>
      <c r="T111" s="119"/>
      <c r="U111" s="116"/>
      <c r="V111" s="116">
        <v>2493</v>
      </c>
      <c r="W111" s="116">
        <v>2522</v>
      </c>
      <c r="X111" s="116">
        <v>2656</v>
      </c>
      <c r="Y111" s="116">
        <v>2714</v>
      </c>
      <c r="Z111" s="116">
        <v>2775</v>
      </c>
      <c r="AB111" s="113" t="str">
        <f>TEXT(Z111,"###,###")</f>
        <v>2,775</v>
      </c>
      <c r="AD111" s="134">
        <f>Z111/($Z$4)*100</f>
        <v>33.433734939759034</v>
      </c>
      <c r="AF111" s="113"/>
    </row>
    <row r="112" spans="1:32" x14ac:dyDescent="0.25">
      <c r="S112" s="122" t="s">
        <v>54</v>
      </c>
      <c r="T112" s="122"/>
      <c r="U112" s="116"/>
      <c r="V112" s="116">
        <v>7342</v>
      </c>
      <c r="W112" s="116">
        <v>7529</v>
      </c>
      <c r="X112" s="116">
        <v>8449</v>
      </c>
      <c r="Y112" s="116">
        <v>7933</v>
      </c>
      <c r="Z112" s="116">
        <v>8302</v>
      </c>
    </row>
    <row r="113" spans="19:32" x14ac:dyDescent="0.25">
      <c r="AB113" s="129" t="s">
        <v>25</v>
      </c>
      <c r="AC113" s="110"/>
      <c r="AD113" s="110" t="s">
        <v>186</v>
      </c>
      <c r="AF113" s="110" t="s">
        <v>187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41.33</v>
      </c>
      <c r="W118" s="135">
        <v>43.17</v>
      </c>
      <c r="X118" s="135">
        <v>43.43</v>
      </c>
      <c r="Y118" s="135">
        <v>43.08</v>
      </c>
      <c r="Z118" s="135">
        <v>43.36</v>
      </c>
      <c r="AB118" s="113" t="str">
        <f>TEXT(Z118,"##.0")</f>
        <v>43.4</v>
      </c>
    </row>
    <row r="120" spans="19:32" x14ac:dyDescent="0.25">
      <c r="S120" s="105" t="s">
        <v>102</v>
      </c>
      <c r="T120" s="116"/>
      <c r="U120" s="116"/>
      <c r="V120" s="116">
        <v>3957</v>
      </c>
      <c r="W120" s="116">
        <v>4073</v>
      </c>
      <c r="X120" s="116">
        <v>4506</v>
      </c>
      <c r="Y120" s="116">
        <v>4369</v>
      </c>
      <c r="Z120" s="116">
        <v>4621</v>
      </c>
      <c r="AB120" s="113" t="str">
        <f>TEXT(Z120,"###,###")</f>
        <v>4,621</v>
      </c>
    </row>
    <row r="121" spans="19:32" x14ac:dyDescent="0.25">
      <c r="S121" s="105" t="s">
        <v>103</v>
      </c>
      <c r="T121" s="116"/>
      <c r="U121" s="116"/>
      <c r="V121" s="116">
        <v>604</v>
      </c>
      <c r="W121" s="116">
        <v>633</v>
      </c>
      <c r="X121" s="116">
        <v>725</v>
      </c>
      <c r="Y121" s="116">
        <v>597</v>
      </c>
      <c r="Z121" s="116">
        <v>676</v>
      </c>
      <c r="AB121" s="113" t="str">
        <f>TEXT(Z121,"###,###")</f>
        <v>676</v>
      </c>
    </row>
    <row r="122" spans="19:32" x14ac:dyDescent="0.25">
      <c r="S122" s="105" t="s">
        <v>104</v>
      </c>
      <c r="T122" s="116"/>
      <c r="U122" s="116"/>
      <c r="V122" s="116">
        <v>490</v>
      </c>
      <c r="W122" s="116">
        <v>515</v>
      </c>
      <c r="X122" s="116">
        <v>575</v>
      </c>
      <c r="Y122" s="116">
        <v>538</v>
      </c>
      <c r="Z122" s="116">
        <v>569</v>
      </c>
      <c r="AB122" s="113" t="str">
        <f>TEXT(Z122,"###,###")</f>
        <v>569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4447</v>
      </c>
      <c r="W124" s="116">
        <v>4588</v>
      </c>
      <c r="X124" s="116">
        <v>5081</v>
      </c>
      <c r="Y124" s="116">
        <v>4907</v>
      </c>
      <c r="Z124" s="116">
        <v>5190</v>
      </c>
      <c r="AB124" s="113" t="str">
        <f>TEXT(Z124,"###,###")</f>
        <v>5,190</v>
      </c>
      <c r="AD124" s="131">
        <f>Z124/$Z$7*100</f>
        <v>88.506139154160977</v>
      </c>
    </row>
    <row r="125" spans="19:32" x14ac:dyDescent="0.25">
      <c r="S125" s="105" t="s">
        <v>106</v>
      </c>
      <c r="T125" s="116"/>
      <c r="U125" s="116"/>
      <c r="V125" s="116">
        <v>1094</v>
      </c>
      <c r="W125" s="116">
        <v>1148</v>
      </c>
      <c r="X125" s="116">
        <v>1300</v>
      </c>
      <c r="Y125" s="116">
        <v>1135</v>
      </c>
      <c r="Z125" s="116">
        <v>1245</v>
      </c>
      <c r="AB125" s="113" t="str">
        <f>TEXT(Z125,"###,###")</f>
        <v>1,245</v>
      </c>
      <c r="AD125" s="131">
        <f>Z125/$Z$7*100</f>
        <v>21.231241473396999</v>
      </c>
    </row>
    <row r="127" spans="19:32" x14ac:dyDescent="0.25">
      <c r="S127" s="105" t="s">
        <v>107</v>
      </c>
      <c r="T127" s="116"/>
      <c r="U127" s="116"/>
      <c r="V127" s="116">
        <v>2664</v>
      </c>
      <c r="W127" s="116">
        <v>2759</v>
      </c>
      <c r="X127" s="116">
        <v>3082</v>
      </c>
      <c r="Y127" s="116">
        <v>2927</v>
      </c>
      <c r="Z127" s="116">
        <v>3125</v>
      </c>
      <c r="AB127" s="113" t="str">
        <f>TEXT(Z127,"###,###")</f>
        <v>3,125</v>
      </c>
      <c r="AD127" s="131">
        <f>Z127/$Z$7*100</f>
        <v>53.291268758526599</v>
      </c>
    </row>
    <row r="128" spans="19:32" x14ac:dyDescent="0.25">
      <c r="S128" s="105" t="s">
        <v>108</v>
      </c>
      <c r="T128" s="116"/>
      <c r="U128" s="116"/>
      <c r="V128" s="116">
        <v>2387</v>
      </c>
      <c r="W128" s="116">
        <v>2462</v>
      </c>
      <c r="X128" s="116">
        <v>2722</v>
      </c>
      <c r="Y128" s="116">
        <v>2582</v>
      </c>
      <c r="Z128" s="116">
        <v>2743</v>
      </c>
      <c r="AB128" s="113" t="str">
        <f>TEXT(Z128,"###,###")</f>
        <v>2,743</v>
      </c>
      <c r="AD128" s="131">
        <f>Z128/$Z$7*100</f>
        <v>46.776944065484308</v>
      </c>
    </row>
    <row r="130" spans="19:20" x14ac:dyDescent="0.25">
      <c r="S130" s="105" t="s">
        <v>267</v>
      </c>
      <c r="T130" s="131">
        <v>78.802864938608465</v>
      </c>
    </row>
    <row r="131" spans="19:20" x14ac:dyDescent="0.25">
      <c r="S131" s="105" t="s">
        <v>268</v>
      </c>
      <c r="T131" s="131">
        <v>11.527967257844475</v>
      </c>
    </row>
    <row r="132" spans="19:20" x14ac:dyDescent="0.25">
      <c r="S132" s="105" t="s">
        <v>269</v>
      </c>
      <c r="T132" s="131">
        <v>9.7032742155525238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37DA5F4-A7CA-4059-8EA4-6F7592796E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7E1D61-B438-4285-82E2-3A22F9FFEB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D98A99F-79FE-4897-8682-CECD949CD0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7CA82F-9551-4AC1-BA8E-4A761F347E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70</vt:i4>
      </vt:variant>
    </vt:vector>
  </HeadingPairs>
  <TitlesOfParts>
    <vt:vector size="142" baseType="lpstr">
      <vt:lpstr>Contents</vt:lpstr>
      <vt:lpstr>Table 10.1</vt:lpstr>
      <vt:lpstr>Table 10.2</vt:lpstr>
      <vt:lpstr>Table 10.3</vt:lpstr>
      <vt:lpstr>Table 10.4</vt:lpstr>
      <vt:lpstr>Table 10.5</vt:lpstr>
      <vt:lpstr>Table 10.6</vt:lpstr>
      <vt:lpstr>Table 10.7</vt:lpstr>
      <vt:lpstr>Table 10.8</vt:lpstr>
      <vt:lpstr>Table 10.9</vt:lpstr>
      <vt:lpstr>Table 10.10</vt:lpstr>
      <vt:lpstr>Table 10.11</vt:lpstr>
      <vt:lpstr>Table 10.12</vt:lpstr>
      <vt:lpstr>Table 10.13</vt:lpstr>
      <vt:lpstr>Table 10.14</vt:lpstr>
      <vt:lpstr>Table 10.15</vt:lpstr>
      <vt:lpstr>Table 10.16</vt:lpstr>
      <vt:lpstr>Table 10.17</vt:lpstr>
      <vt:lpstr>Table 10.18</vt:lpstr>
      <vt:lpstr>Table 10.19</vt:lpstr>
      <vt:lpstr>Table 10.20</vt:lpstr>
      <vt:lpstr>Table 10.21</vt:lpstr>
      <vt:lpstr>Table 10.22</vt:lpstr>
      <vt:lpstr>Table 10.23</vt:lpstr>
      <vt:lpstr>Table 10.24</vt:lpstr>
      <vt:lpstr>Table 10.25</vt:lpstr>
      <vt:lpstr>Table 10.26</vt:lpstr>
      <vt:lpstr>Table 10.27</vt:lpstr>
      <vt:lpstr>Table 10.28</vt:lpstr>
      <vt:lpstr>Table 10.29</vt:lpstr>
      <vt:lpstr>Table 10.30</vt:lpstr>
      <vt:lpstr>Table 10.31</vt:lpstr>
      <vt:lpstr>Table 10.32</vt:lpstr>
      <vt:lpstr>Table 10.33</vt:lpstr>
      <vt:lpstr>Table 10.34</vt:lpstr>
      <vt:lpstr>Table 10.35</vt:lpstr>
      <vt:lpstr>Table 10.36</vt:lpstr>
      <vt:lpstr>Table 10.37</vt:lpstr>
      <vt:lpstr>Table 10.38</vt:lpstr>
      <vt:lpstr>Table 10.39</vt:lpstr>
      <vt:lpstr>Table 10.40</vt:lpstr>
      <vt:lpstr>Table 10.41</vt:lpstr>
      <vt:lpstr>Table 10.42</vt:lpstr>
      <vt:lpstr>Table 10.43</vt:lpstr>
      <vt:lpstr>Table 10.44</vt:lpstr>
      <vt:lpstr>Table 10.45</vt:lpstr>
      <vt:lpstr>Table 10.46</vt:lpstr>
      <vt:lpstr>Table 10.47</vt:lpstr>
      <vt:lpstr>Table 10.48</vt:lpstr>
      <vt:lpstr>Table 10.49</vt:lpstr>
      <vt:lpstr>Table 10.50</vt:lpstr>
      <vt:lpstr>Table 10.51</vt:lpstr>
      <vt:lpstr>Table 10.52</vt:lpstr>
      <vt:lpstr>Table 10.53</vt:lpstr>
      <vt:lpstr>Table 10.54</vt:lpstr>
      <vt:lpstr>Table 10.55</vt:lpstr>
      <vt:lpstr>Table 10.56</vt:lpstr>
      <vt:lpstr>Table 10.57</vt:lpstr>
      <vt:lpstr>Table 10.58</vt:lpstr>
      <vt:lpstr>Table 10.59</vt:lpstr>
      <vt:lpstr>Table 10.60</vt:lpstr>
      <vt:lpstr>Table 10.61</vt:lpstr>
      <vt:lpstr>Table 10.62</vt:lpstr>
      <vt:lpstr>Table 10.63</vt:lpstr>
      <vt:lpstr>Table 10.64</vt:lpstr>
      <vt:lpstr>Table 10.65</vt:lpstr>
      <vt:lpstr>Table 10.66</vt:lpstr>
      <vt:lpstr>Table 10.67</vt:lpstr>
      <vt:lpstr>Table 10.68</vt:lpstr>
      <vt:lpstr>Table 10.69</vt:lpstr>
      <vt:lpstr>Table 10.70</vt:lpstr>
      <vt:lpstr>State data for spotlight</vt:lpstr>
      <vt:lpstr>'Table 10.1'!Print_Area</vt:lpstr>
      <vt:lpstr>'Table 10.10'!Print_Area</vt:lpstr>
      <vt:lpstr>'Table 10.11'!Print_Area</vt:lpstr>
      <vt:lpstr>'Table 10.12'!Print_Area</vt:lpstr>
      <vt:lpstr>'Table 10.13'!Print_Area</vt:lpstr>
      <vt:lpstr>'Table 10.14'!Print_Area</vt:lpstr>
      <vt:lpstr>'Table 10.15'!Print_Area</vt:lpstr>
      <vt:lpstr>'Table 10.16'!Print_Area</vt:lpstr>
      <vt:lpstr>'Table 10.17'!Print_Area</vt:lpstr>
      <vt:lpstr>'Table 10.18'!Print_Area</vt:lpstr>
      <vt:lpstr>'Table 10.19'!Print_Area</vt:lpstr>
      <vt:lpstr>'Table 10.2'!Print_Area</vt:lpstr>
      <vt:lpstr>'Table 10.20'!Print_Area</vt:lpstr>
      <vt:lpstr>'Table 10.21'!Print_Area</vt:lpstr>
      <vt:lpstr>'Table 10.22'!Print_Area</vt:lpstr>
      <vt:lpstr>'Table 10.23'!Print_Area</vt:lpstr>
      <vt:lpstr>'Table 10.24'!Print_Area</vt:lpstr>
      <vt:lpstr>'Table 10.25'!Print_Area</vt:lpstr>
      <vt:lpstr>'Table 10.26'!Print_Area</vt:lpstr>
      <vt:lpstr>'Table 10.27'!Print_Area</vt:lpstr>
      <vt:lpstr>'Table 10.28'!Print_Area</vt:lpstr>
      <vt:lpstr>'Table 10.29'!Print_Area</vt:lpstr>
      <vt:lpstr>'Table 10.3'!Print_Area</vt:lpstr>
      <vt:lpstr>'Table 10.30'!Print_Area</vt:lpstr>
      <vt:lpstr>'Table 10.31'!Print_Area</vt:lpstr>
      <vt:lpstr>'Table 10.32'!Print_Area</vt:lpstr>
      <vt:lpstr>'Table 10.33'!Print_Area</vt:lpstr>
      <vt:lpstr>'Table 10.34'!Print_Area</vt:lpstr>
      <vt:lpstr>'Table 10.35'!Print_Area</vt:lpstr>
      <vt:lpstr>'Table 10.36'!Print_Area</vt:lpstr>
      <vt:lpstr>'Table 10.37'!Print_Area</vt:lpstr>
      <vt:lpstr>'Table 10.38'!Print_Area</vt:lpstr>
      <vt:lpstr>'Table 10.39'!Print_Area</vt:lpstr>
      <vt:lpstr>'Table 10.4'!Print_Area</vt:lpstr>
      <vt:lpstr>'Table 10.40'!Print_Area</vt:lpstr>
      <vt:lpstr>'Table 10.41'!Print_Area</vt:lpstr>
      <vt:lpstr>'Table 10.42'!Print_Area</vt:lpstr>
      <vt:lpstr>'Table 10.43'!Print_Area</vt:lpstr>
      <vt:lpstr>'Table 10.44'!Print_Area</vt:lpstr>
      <vt:lpstr>'Table 10.45'!Print_Area</vt:lpstr>
      <vt:lpstr>'Table 10.46'!Print_Area</vt:lpstr>
      <vt:lpstr>'Table 10.47'!Print_Area</vt:lpstr>
      <vt:lpstr>'Table 10.48'!Print_Area</vt:lpstr>
      <vt:lpstr>'Table 10.49'!Print_Area</vt:lpstr>
      <vt:lpstr>'Table 10.5'!Print_Area</vt:lpstr>
      <vt:lpstr>'Table 10.50'!Print_Area</vt:lpstr>
      <vt:lpstr>'Table 10.51'!Print_Area</vt:lpstr>
      <vt:lpstr>'Table 10.52'!Print_Area</vt:lpstr>
      <vt:lpstr>'Table 10.53'!Print_Area</vt:lpstr>
      <vt:lpstr>'Table 10.54'!Print_Area</vt:lpstr>
      <vt:lpstr>'Table 10.55'!Print_Area</vt:lpstr>
      <vt:lpstr>'Table 10.56'!Print_Area</vt:lpstr>
      <vt:lpstr>'Table 10.57'!Print_Area</vt:lpstr>
      <vt:lpstr>'Table 10.58'!Print_Area</vt:lpstr>
      <vt:lpstr>'Table 10.59'!Print_Area</vt:lpstr>
      <vt:lpstr>'Table 10.6'!Print_Area</vt:lpstr>
      <vt:lpstr>'Table 10.60'!Print_Area</vt:lpstr>
      <vt:lpstr>'Table 10.61'!Print_Area</vt:lpstr>
      <vt:lpstr>'Table 10.62'!Print_Area</vt:lpstr>
      <vt:lpstr>'Table 10.63'!Print_Area</vt:lpstr>
      <vt:lpstr>'Table 10.64'!Print_Area</vt:lpstr>
      <vt:lpstr>'Table 10.65'!Print_Area</vt:lpstr>
      <vt:lpstr>'Table 10.66'!Print_Area</vt:lpstr>
      <vt:lpstr>'Table 10.67'!Print_Area</vt:lpstr>
      <vt:lpstr>'Table 10.68'!Print_Area</vt:lpstr>
      <vt:lpstr>'Table 10.69'!Print_Area</vt:lpstr>
      <vt:lpstr>'Table 10.7'!Print_Area</vt:lpstr>
      <vt:lpstr>'Table 10.70'!Print_Area</vt:lpstr>
      <vt:lpstr>'Table 10.8'!Print_Area</vt:lpstr>
      <vt:lpstr>'Table 10.9'!Print_Area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Mark Murray</cp:lastModifiedBy>
  <cp:lastPrinted>2021-10-22T04:48:15Z</cp:lastPrinted>
  <dcterms:created xsi:type="dcterms:W3CDTF">2019-07-02T01:38:47Z</dcterms:created>
  <dcterms:modified xsi:type="dcterms:W3CDTF">2022-10-28T06:02:53Z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